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https://cantineo69-my.sharepoint.com/personal/jacques_winsback_cantineo_fr/Documents/Documents/1 Cantineo/1 MISSIONS JW/CHU NANTES/Mission/Phase 2/DCE/DCE au 28 01 2026/"/>
    </mc:Choice>
  </mc:AlternateContent>
  <xr:revisionPtr revIDLastSave="475" documentId="13_ncr:1_{60DC2EB6-A08B-4417-B800-8B567D6C7F49}" xr6:coauthVersionLast="47" xr6:coauthVersionMax="47" xr10:uidLastSave="{C1F0D12F-28E0-4AFA-9623-EBB94BF6B329}"/>
  <bookViews>
    <workbookView xWindow="28680" yWindow="1590" windowWidth="29040" windowHeight="15720" tabRatio="634" xr2:uid="{00000000-000D-0000-FFFF-FFFF00000000}"/>
  </bookViews>
  <sheets>
    <sheet name="Page de garde" sheetId="10" r:id="rId1"/>
    <sheet name="BPU Alimentaires" sheetId="11" r:id="rId2"/>
    <sheet name="Liste Hors d'Oeuvre" sheetId="12" r:id="rId3"/>
    <sheet name="Liste Plats Garnis" sheetId="13" r:id="rId4"/>
    <sheet name="Liste Laitages &amp; Desserts" sheetId="14" r:id="rId5"/>
    <sheet name="Liste Cafétéria" sheetId="16" r:id="rId6"/>
    <sheet name="Liste Boissons" sheetId="15" r:id="rId7"/>
    <sheet name="BPU Dotations" sheetId="29" r:id="rId8"/>
    <sheet name="BPU Traiteur" sheetId="30" r:id="rId9"/>
    <sheet name="Personnel" sheetId="17" r:id="rId10"/>
    <sheet name="Invest" sheetId="27" r:id="rId11"/>
    <sheet name="Echéancier" sheetId="31" r:id="rId12"/>
    <sheet name="BPU Frais Fixes" sheetId="4" r:id="rId13"/>
    <sheet name="Notation" sheetId="28" r:id="rId14"/>
    <sheet name="Surcoûts bio label" sheetId="32" r:id="rId15"/>
  </sheets>
  <definedNames>
    <definedName name="_4">#REF!</definedName>
    <definedName name="_Fill" hidden="1">#REF!</definedName>
    <definedName name="_MatInverse_In" hidden="1">#REF!</definedName>
    <definedName name="_MatInverse_Out" hidden="1">#REF!</definedName>
    <definedName name="A1ARVALYS" localSheetId="1">#REF!</definedName>
    <definedName name="A1ARVALYS" localSheetId="2">#REF!</definedName>
    <definedName name="A1ARVALYS" localSheetId="0">#REF!</definedName>
    <definedName name="A1ARVALYS">#REF!</definedName>
    <definedName name="A1ASCAC" localSheetId="1">#REF!</definedName>
    <definedName name="A1ASCAC" localSheetId="2">#REF!</definedName>
    <definedName name="A1ASCAC">#REF!</definedName>
    <definedName name="A1CDER" localSheetId="1">#REF!</definedName>
    <definedName name="A1CDER" localSheetId="2">#REF!</definedName>
    <definedName name="A1CDER">#REF!</definedName>
    <definedName name="A1CDERINF" localSheetId="1">#REF!</definedName>
    <definedName name="A1CDERINF" localSheetId="2">#REF!</definedName>
    <definedName name="A1CDERINF">#REF!</definedName>
    <definedName name="A1CDERNC" localSheetId="1">#REF!</definedName>
    <definedName name="A1CDERNC" localSheetId="2">#REF!</definedName>
    <definedName name="A1CDERNC">#REF!</definedName>
    <definedName name="A1CHDEPAGRI" localSheetId="1">#REF!</definedName>
    <definedName name="A1CHDEPAGRI" localSheetId="2">#REF!</definedName>
    <definedName name="A1CHDEPAGRI">#REF!</definedName>
    <definedName name="A1CHREGAGRI" localSheetId="1">#REF!</definedName>
    <definedName name="A1CHREGAGRI" localSheetId="2">#REF!</definedName>
    <definedName name="A1CHREGAGRI">#REF!</definedName>
    <definedName name="A1CRCA" localSheetId="1">#REF!</definedName>
    <definedName name="A1CRCA" localSheetId="2">#REF!</definedName>
    <definedName name="A1CRCA">#REF!</definedName>
    <definedName name="A1FDSEA" localSheetId="1">#REF!</definedName>
    <definedName name="A1FDSEA" localSheetId="2">#REF!</definedName>
    <definedName name="A1FDSEA">#REF!</definedName>
    <definedName name="A1FEDCHASS" localSheetId="1">#REF!</definedName>
    <definedName name="A1FEDCHASS" localSheetId="2">#REF!</definedName>
    <definedName name="A1FEDCHASS">#REF!</definedName>
    <definedName name="A1FLUZERNE" localSheetId="1">#REF!</definedName>
    <definedName name="A1FLUZERNE" localSheetId="2">#REF!</definedName>
    <definedName name="A1FLUZERNE">#REF!</definedName>
    <definedName name="A1RIE" localSheetId="1">#REF!</definedName>
    <definedName name="A1RIE" localSheetId="2">#REF!</definedName>
    <definedName name="A1RIE">#REF!</definedName>
    <definedName name="A1TOTALFACT" localSheetId="1">#REF!</definedName>
    <definedName name="A1TOTALFACT" localSheetId="2">#REF!</definedName>
    <definedName name="A1TOTALFACT">#REF!</definedName>
    <definedName name="A1UCLM" localSheetId="1">#REF!</definedName>
    <definedName name="A1UCLM" localSheetId="2">#REF!</definedName>
    <definedName name="A1UCLM">#REF!</definedName>
    <definedName name="A2ARVALYS" localSheetId="1">#REF!</definedName>
    <definedName name="A2ARVALYS" localSheetId="2">#REF!</definedName>
    <definedName name="A2ARVALYS">#REF!</definedName>
    <definedName name="A2ASCAC">#REF!</definedName>
    <definedName name="A2CDER">#REF!</definedName>
    <definedName name="A2CDERINF">#REF!</definedName>
    <definedName name="A2CDERNC">#REF!</definedName>
    <definedName name="A2CHDEPAGRI">#REF!</definedName>
    <definedName name="A2CHREGAGRI">#REF!</definedName>
    <definedName name="A2CRCA">#REF!</definedName>
    <definedName name="A2FDSEA">#REF!</definedName>
    <definedName name="A2FEDCHASS">#REF!</definedName>
    <definedName name="A2FLUZERNE">#REF!</definedName>
    <definedName name="A2RIE" localSheetId="1">#REF!</definedName>
    <definedName name="A2RIE" localSheetId="2">#REF!</definedName>
    <definedName name="A2RIE" localSheetId="0">#REF!</definedName>
    <definedName name="A2RIE">#REF!</definedName>
    <definedName name="A2TOTALFACT" localSheetId="1">#REF!</definedName>
    <definedName name="A2TOTALFACT" localSheetId="2">#REF!</definedName>
    <definedName name="A2TOTALFACT" localSheetId="0">#REF!</definedName>
    <definedName name="A2TOTALFACT">#REF!</definedName>
    <definedName name="A2UCLM">#REF!</definedName>
    <definedName name="A3ARVALYS">#REF!</definedName>
    <definedName name="A3ASCAC">#REF!</definedName>
    <definedName name="A3CDER">#REF!</definedName>
    <definedName name="A3CDERINF">#REF!</definedName>
    <definedName name="A3CDERNC">#REF!</definedName>
    <definedName name="A3CHDEPAGRI">#REF!</definedName>
    <definedName name="A3CHREGAGRI">#REF!</definedName>
    <definedName name="A3CRCA">#REF!</definedName>
    <definedName name="A3FDSEA">#REF!</definedName>
    <definedName name="A3FEDCHASS">#REF!</definedName>
    <definedName name="A3FLUZERNE">#REF!</definedName>
    <definedName name="A3RIE" localSheetId="1">#REF!</definedName>
    <definedName name="A3RIE" localSheetId="2">#REF!</definedName>
    <definedName name="A3RIE" localSheetId="0">#REF!</definedName>
    <definedName name="A3RIE">#REF!</definedName>
    <definedName name="A3TOTALFACT" localSheetId="1">#REF!</definedName>
    <definedName name="A3TOTALFACT" localSheetId="2">#REF!</definedName>
    <definedName name="A3TOTALFACT" localSheetId="0">#REF!</definedName>
    <definedName name="A3TOTALFACT">#REF!</definedName>
    <definedName name="A3UCLM">#REF!</definedName>
    <definedName name="A4ARVALYS">#REF!</definedName>
    <definedName name="A4ASCAC">#REF!</definedName>
    <definedName name="A4CDER">#REF!</definedName>
    <definedName name="A4CDERINF">#REF!</definedName>
    <definedName name="A4CDERNC">#REF!</definedName>
    <definedName name="A4CHDEPAGRI">#REF!</definedName>
    <definedName name="A4CHREGAGRI">#REF!</definedName>
    <definedName name="A4CRCA">#REF!</definedName>
    <definedName name="A4FDSEA">#REF!</definedName>
    <definedName name="A4FEDCHASS">#REF!</definedName>
    <definedName name="A4FLUZERNE">#REF!</definedName>
    <definedName name="A4RIE" localSheetId="1">#REF!</definedName>
    <definedName name="A4RIE" localSheetId="2">#REF!</definedName>
    <definedName name="A4RIE" localSheetId="0">#REF!</definedName>
    <definedName name="A4RIE">#REF!</definedName>
    <definedName name="A4TOTALFACT" localSheetId="1">#REF!</definedName>
    <definedName name="A4TOTALFACT" localSheetId="2">#REF!</definedName>
    <definedName name="A4TOTALFACT" localSheetId="0">#REF!</definedName>
    <definedName name="A4TOTALFACT">#REF!</definedName>
    <definedName name="A4UCLM">#REF!</definedName>
    <definedName name="aa" localSheetId="1">#REF!</definedName>
    <definedName name="aa" localSheetId="2">#REF!</definedName>
    <definedName name="aa" localSheetId="0">#REF!</definedName>
    <definedName name="aa">#REF!</definedName>
    <definedName name="Assiette">949360</definedName>
    <definedName name="_xlnm.Database">#REF!</definedName>
    <definedName name="BASE_STEP">#REF!</definedName>
    <definedName name="bassin_collecte">#REF!</definedName>
    <definedName name="BDD_code" localSheetId="1">#REF!</definedName>
    <definedName name="BDD_code" localSheetId="2">#REF!</definedName>
    <definedName name="BDD_code" localSheetId="0">#REF!</definedName>
    <definedName name="BDD_code">#REF!</definedName>
    <definedName name="BDD_nom" localSheetId="1">#REF!</definedName>
    <definedName name="BDD_nom" localSheetId="2">#REF!</definedName>
    <definedName name="BDD_nom" localSheetId="0">#REF!</definedName>
    <definedName name="BDD_nom">#REF!</definedName>
    <definedName name="bthisisthelogo" localSheetId="0">'Page de garde'!$B$4</definedName>
    <definedName name="CLES" localSheetId="1">#REF!</definedName>
    <definedName name="CLES" localSheetId="2">#REF!</definedName>
    <definedName name="CLES" localSheetId="0">#REF!</definedName>
    <definedName name="CLES">#REF!</definedName>
    <definedName name="communes">#REF!</definedName>
    <definedName name="CV">"SpinButton1"</definedName>
    <definedName name="Département" localSheetId="1">#REF!</definedName>
    <definedName name="Département" localSheetId="2">#REF!</definedName>
    <definedName name="Département">#REF!</definedName>
    <definedName name="Excel_BuiltIn_Print_Area_2">"$#REF !.$A$1:$N$67"</definedName>
    <definedName name="Excel_BuiltIn_Print_Area_3">"$#REF !.$A$1:$F$46"</definedName>
    <definedName name="Excel_BuiltIn_Print_Area_4">"$#REF !.$A$1:$O$47"</definedName>
    <definedName name="EXPORT_STEP">#REF!</definedName>
    <definedName name="FACTCL3" localSheetId="1">#REF!</definedName>
    <definedName name="FACTCL3" localSheetId="2">#REF!</definedName>
    <definedName name="FACTCL3">#REF!</definedName>
    <definedName name="liste">"SpinButton1"</definedName>
    <definedName name="liste_choix">#REF!</definedName>
    <definedName name="liste_type_projets">#REF!</definedName>
    <definedName name="LOCBAIL" localSheetId="1">#REF!</definedName>
    <definedName name="LOCBAIL" localSheetId="2">#REF!</definedName>
    <definedName name="LOCBAIL">#REF!</definedName>
    <definedName name="m" localSheetId="1">#REF!</definedName>
    <definedName name="m" localSheetId="2">#REF!</definedName>
    <definedName name="m">#REF!</definedName>
    <definedName name="Nbre_d_abonnés">6250</definedName>
    <definedName name="nSkip">15</definedName>
    <definedName name="Part_internat" localSheetId="1">#REF!</definedName>
    <definedName name="Part_internat" localSheetId="2">#REF!</definedName>
    <definedName name="Part_internat" localSheetId="0">#REF!</definedName>
    <definedName name="Part_internat">#REF!</definedName>
    <definedName name="PDEV._BUDFACT" localSheetId="1">#REF!</definedName>
    <definedName name="PDEV._BUDFACT" localSheetId="2">#REF!</definedName>
    <definedName name="PDEV._BUDFACT" localSheetId="0">#REF!</definedName>
    <definedName name="PDEV._BUDFACT">#REF!</definedName>
    <definedName name="po" localSheetId="1">#REF!</definedName>
    <definedName name="po" localSheetId="2">#REF!</definedName>
    <definedName name="po" localSheetId="0">#REF!</definedName>
    <definedName name="po">#REF!</definedName>
    <definedName name="responsabilité">#REF!</definedName>
    <definedName name="Taux_horaire_Employé">25.5</definedName>
    <definedName name="Taux_horaire_Ingénieur">69</definedName>
    <definedName name="Taux_horaire_Maitrise">33.5</definedName>
    <definedName name="Typ_Ens" localSheetId="1">#REF!</definedName>
    <definedName name="Typ_Ens" localSheetId="2">#REF!</definedName>
    <definedName name="Typ_Ens">#REF!</definedName>
    <definedName name="type_bordereau">#REF!</definedName>
    <definedName name="type_nuisance">#REF!</definedName>
    <definedName name="type_problème">#REF!</definedName>
    <definedName name="type_réseau">#REF!</definedName>
    <definedName name="_xlnm.Print_Area" localSheetId="1">'BPU Alimentaires'!$A$1:$J$72</definedName>
    <definedName name="_xlnm.Print_Area" localSheetId="12">'BPU Frais Fixes'!$A$1:$I$69</definedName>
    <definedName name="_xlnm.Print_Area" localSheetId="6">'Liste Boissons'!$A$1:$L$622</definedName>
    <definedName name="_xlnm.Print_Area" localSheetId="5">'Liste Cafétéria'!$A$1:$H$102</definedName>
    <definedName name="_xlnm.Print_Area" localSheetId="2">'Liste Hors d''Oeuvre'!$A$1:$K$176</definedName>
    <definedName name="_xlnm.Print_Area" localSheetId="4">'Liste Laitages &amp; Desserts'!$A$1:$K$69</definedName>
    <definedName name="_xlnm.Print_Area" localSheetId="3">'Liste Plats Garnis'!$A$1:$K$384</definedName>
    <definedName name="_xlnm.Print_Area" localSheetId="0">'Page de garde'!$A$1:$C$17</definedName>
    <definedName name="_xlnm.Print_Area" localSheetId="9">Personnel!$A$1:$S$55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3" i="4" l="1"/>
  <c r="E68" i="4"/>
  <c r="E63" i="4"/>
  <c r="E58" i="4"/>
  <c r="E53" i="4"/>
  <c r="F25" i="11"/>
  <c r="D60" i="11" s="1"/>
  <c r="I60" i="11" s="1"/>
  <c r="B73" i="11"/>
  <c r="A22" i="32"/>
  <c r="D40" i="4" l="1"/>
  <c r="E40" i="4" s="1"/>
  <c r="D44" i="4"/>
  <c r="H70" i="31"/>
  <c r="I70" i="31" s="1"/>
  <c r="H69" i="31"/>
  <c r="I69" i="31" s="1"/>
  <c r="H68" i="31"/>
  <c r="I68" i="31" s="1"/>
  <c r="H67" i="31"/>
  <c r="I67" i="31" s="1"/>
  <c r="H66" i="31"/>
  <c r="I66" i="31" s="1"/>
  <c r="H65" i="31"/>
  <c r="I65" i="31" s="1"/>
  <c r="H64" i="31"/>
  <c r="I64" i="31" s="1"/>
  <c r="H63" i="31"/>
  <c r="I63" i="31" s="1"/>
  <c r="H62" i="31"/>
  <c r="I62" i="31" s="1"/>
  <c r="H61" i="31"/>
  <c r="I61" i="31" s="1"/>
  <c r="H60" i="31"/>
  <c r="I60" i="31" s="1"/>
  <c r="H59" i="31"/>
  <c r="I59" i="31" s="1"/>
  <c r="H58" i="31"/>
  <c r="I58" i="31" s="1"/>
  <c r="H57" i="31"/>
  <c r="I57" i="31" s="1"/>
  <c r="H56" i="31"/>
  <c r="I56" i="31" s="1"/>
  <c r="H55" i="31"/>
  <c r="I55" i="31" s="1"/>
  <c r="H54" i="31"/>
  <c r="I54" i="31" s="1"/>
  <c r="H53" i="31"/>
  <c r="I53" i="31" s="1"/>
  <c r="H52" i="31"/>
  <c r="I52" i="31" s="1"/>
  <c r="H51" i="31"/>
  <c r="I51" i="31" s="1"/>
  <c r="H50" i="31"/>
  <c r="I50" i="31" s="1"/>
  <c r="H49" i="31"/>
  <c r="I49" i="31" s="1"/>
  <c r="H48" i="31"/>
  <c r="I48" i="31" s="1"/>
  <c r="H47" i="31"/>
  <c r="I47" i="31" s="1"/>
  <c r="H46" i="31"/>
  <c r="I46" i="31" s="1"/>
  <c r="H45" i="31"/>
  <c r="I45" i="31" s="1"/>
  <c r="H44" i="31"/>
  <c r="I44" i="31" s="1"/>
  <c r="H43" i="31"/>
  <c r="I43" i="31" s="1"/>
  <c r="H42" i="31"/>
  <c r="I42" i="31" s="1"/>
  <c r="H41" i="31"/>
  <c r="I41" i="31" s="1"/>
  <c r="H40" i="31"/>
  <c r="I40" i="31" s="1"/>
  <c r="H39" i="31"/>
  <c r="I39" i="31" s="1"/>
  <c r="H38" i="31"/>
  <c r="I38" i="31" s="1"/>
  <c r="H37" i="31"/>
  <c r="I37" i="31" s="1"/>
  <c r="H36" i="31"/>
  <c r="I36" i="31" s="1"/>
  <c r="H35" i="31"/>
  <c r="I35" i="31" s="1"/>
  <c r="H34" i="31"/>
  <c r="I34" i="31" s="1"/>
  <c r="H33" i="31"/>
  <c r="I33" i="31" s="1"/>
  <c r="H32" i="31"/>
  <c r="I32" i="31" s="1"/>
  <c r="H31" i="31"/>
  <c r="I31" i="31" s="1"/>
  <c r="H30" i="31"/>
  <c r="I30" i="31" s="1"/>
  <c r="H29" i="31"/>
  <c r="I29" i="31" s="1"/>
  <c r="H28" i="31"/>
  <c r="I28" i="31" s="1"/>
  <c r="H27" i="31"/>
  <c r="I27" i="31" s="1"/>
  <c r="H26" i="31"/>
  <c r="I26" i="31" s="1"/>
  <c r="H25" i="31"/>
  <c r="I25" i="31" s="1"/>
  <c r="H24" i="31"/>
  <c r="I24" i="31" s="1"/>
  <c r="H23" i="31"/>
  <c r="I23" i="31" s="1"/>
  <c r="H22" i="31"/>
  <c r="I22" i="31" s="1"/>
  <c r="C8" i="31"/>
  <c r="C7" i="31"/>
  <c r="K70" i="31" s="1"/>
  <c r="F40" i="4" l="1"/>
  <c r="E44" i="4"/>
  <c r="K43" i="31"/>
  <c r="K67" i="31"/>
  <c r="K52" i="31"/>
  <c r="K58" i="31"/>
  <c r="K46" i="31"/>
  <c r="K65" i="31"/>
  <c r="K37" i="31"/>
  <c r="K55" i="31"/>
  <c r="K64" i="31"/>
  <c r="E7" i="31"/>
  <c r="K44" i="31"/>
  <c r="K53" i="31"/>
  <c r="K59" i="31"/>
  <c r="K41" i="31"/>
  <c r="K50" i="31"/>
  <c r="K38" i="31"/>
  <c r="K69" i="31"/>
  <c r="K51" i="31"/>
  <c r="K60" i="31"/>
  <c r="K66" i="31"/>
  <c r="K48" i="31"/>
  <c r="K57" i="31"/>
  <c r="K62" i="31"/>
  <c r="K39" i="31"/>
  <c r="K45" i="31"/>
  <c r="K36" i="31"/>
  <c r="K40" i="31"/>
  <c r="K47" i="31"/>
  <c r="K54" i="31"/>
  <c r="K61" i="31"/>
  <c r="K68" i="31"/>
  <c r="K35" i="31"/>
  <c r="K42" i="31"/>
  <c r="K49" i="31"/>
  <c r="K56" i="31"/>
  <c r="K63" i="31"/>
  <c r="G40" i="4" l="1"/>
  <c r="F44" i="4"/>
  <c r="G44" i="4" s="1"/>
  <c r="F53" i="16"/>
  <c r="F54" i="16"/>
  <c r="F55" i="16"/>
  <c r="F56" i="16"/>
  <c r="F57" i="16"/>
  <c r="F58" i="16"/>
  <c r="F59" i="16"/>
  <c r="F60" i="16"/>
  <c r="F61" i="16"/>
  <c r="F62" i="16"/>
  <c r="F63" i="16"/>
  <c r="F64" i="16"/>
  <c r="F65" i="16"/>
  <c r="F66" i="16"/>
  <c r="F67" i="16"/>
  <c r="F68" i="16"/>
  <c r="F69" i="16"/>
  <c r="F70" i="16"/>
  <c r="F71" i="16"/>
  <c r="F72" i="16"/>
  <c r="F73" i="16"/>
  <c r="F74" i="16"/>
  <c r="F75" i="16"/>
  <c r="F76" i="16"/>
  <c r="F77" i="16"/>
  <c r="F78" i="16"/>
  <c r="F79" i="16"/>
  <c r="F80" i="16"/>
  <c r="F81" i="16"/>
  <c r="F82" i="16"/>
  <c r="F83" i="16"/>
  <c r="F84" i="16"/>
  <c r="F85" i="16"/>
  <c r="F86" i="16"/>
  <c r="F87" i="16"/>
  <c r="F88" i="16"/>
  <c r="F89" i="16"/>
  <c r="F90" i="16"/>
  <c r="F91" i="16"/>
  <c r="F92" i="16"/>
  <c r="F93" i="16"/>
  <c r="F94" i="16"/>
  <c r="F95" i="16"/>
  <c r="F96" i="16"/>
  <c r="F97" i="16"/>
  <c r="F98" i="16"/>
  <c r="F99" i="16"/>
  <c r="F100" i="16"/>
  <c r="F101" i="16"/>
  <c r="F102" i="16"/>
  <c r="F33" i="16"/>
  <c r="F34" i="16"/>
  <c r="F35" i="16"/>
  <c r="F36" i="16"/>
  <c r="F37" i="16"/>
  <c r="F38" i="16"/>
  <c r="F39" i="16"/>
  <c r="F40" i="16"/>
  <c r="F41" i="16"/>
  <c r="F42" i="16"/>
  <c r="F43" i="16"/>
  <c r="F44" i="16"/>
  <c r="F45" i="16"/>
  <c r="F46" i="16"/>
  <c r="F47" i="16"/>
  <c r="F48" i="16"/>
  <c r="F49" i="16"/>
  <c r="F50" i="16"/>
  <c r="F51" i="16"/>
  <c r="F52" i="16"/>
  <c r="F11" i="16"/>
  <c r="F12" i="16"/>
  <c r="F13" i="16"/>
  <c r="F14" i="16"/>
  <c r="F15" i="16"/>
  <c r="F16" i="16"/>
  <c r="F17" i="16"/>
  <c r="F18" i="16"/>
  <c r="F19" i="16"/>
  <c r="F20" i="16"/>
  <c r="F21" i="16"/>
  <c r="F22" i="16"/>
  <c r="F23" i="16"/>
  <c r="F24" i="16"/>
  <c r="F25" i="16"/>
  <c r="F26" i="16"/>
  <c r="F27" i="16"/>
  <c r="F28" i="16"/>
  <c r="F29" i="16"/>
  <c r="F30" i="16"/>
  <c r="F31" i="16"/>
  <c r="F32" i="16"/>
  <c r="F10" i="16"/>
  <c r="E59" i="29"/>
  <c r="E60" i="29"/>
  <c r="E61" i="29"/>
  <c r="E62" i="29"/>
  <c r="E63" i="29"/>
  <c r="E64" i="29"/>
  <c r="E65" i="29"/>
  <c r="E66" i="29"/>
  <c r="E67" i="29"/>
  <c r="E68" i="29"/>
  <c r="E69" i="29"/>
  <c r="E70" i="29"/>
  <c r="E71" i="29"/>
  <c r="E72" i="29"/>
  <c r="E73" i="29"/>
  <c r="E74" i="29"/>
  <c r="E75" i="29"/>
  <c r="E76" i="29"/>
  <c r="E77" i="29"/>
  <c r="F35" i="11"/>
  <c r="D66" i="11" s="1"/>
  <c r="I66" i="11" s="1"/>
  <c r="K66" i="11" s="1"/>
  <c r="F36" i="11"/>
  <c r="D67" i="11" s="1"/>
  <c r="I67" i="11" s="1"/>
  <c r="K67" i="11" s="1"/>
  <c r="F37" i="11"/>
  <c r="D68" i="11" s="1"/>
  <c r="I68" i="11" s="1"/>
  <c r="K68" i="11" s="1"/>
  <c r="F38" i="11"/>
  <c r="D69" i="11" s="1"/>
  <c r="I69" i="11" s="1"/>
  <c r="K69" i="11" s="1"/>
  <c r="I10" i="13"/>
  <c r="J10" i="13" s="1"/>
  <c r="C10" i="13"/>
  <c r="F27" i="11"/>
  <c r="D61" i="11" s="1"/>
  <c r="I61" i="11" s="1"/>
  <c r="B27" i="28"/>
  <c r="E64" i="30"/>
  <c r="E63" i="30"/>
  <c r="E62" i="30"/>
  <c r="E61" i="30"/>
  <c r="E59" i="30"/>
  <c r="E58" i="30"/>
  <c r="E57" i="30"/>
  <c r="E56" i="30"/>
  <c r="E55" i="30"/>
  <c r="E54" i="30"/>
  <c r="E53" i="30"/>
  <c r="E52" i="30"/>
  <c r="E50" i="30"/>
  <c r="E49" i="30"/>
  <c r="E48" i="30"/>
  <c r="E47" i="30"/>
  <c r="E46" i="30"/>
  <c r="E45" i="30"/>
  <c r="E43" i="30"/>
  <c r="E42" i="30"/>
  <c r="E41" i="30"/>
  <c r="E40" i="30"/>
  <c r="E39" i="30"/>
  <c r="E38" i="30"/>
  <c r="E36" i="30"/>
  <c r="E35" i="30"/>
  <c r="E34" i="30"/>
  <c r="E32" i="30"/>
  <c r="E31" i="30"/>
  <c r="E30" i="30"/>
  <c r="E29" i="30"/>
  <c r="E28" i="30"/>
  <c r="E27" i="30"/>
  <c r="E26" i="30"/>
  <c r="E25" i="30"/>
  <c r="E24" i="30"/>
  <c r="E23" i="30"/>
  <c r="E22" i="30"/>
  <c r="E21" i="30"/>
  <c r="E20" i="30"/>
  <c r="E19" i="30"/>
  <c r="E18" i="30"/>
  <c r="E17" i="30"/>
  <c r="E15" i="30"/>
  <c r="E14" i="30"/>
  <c r="E13" i="30"/>
  <c r="E12" i="30"/>
  <c r="E11" i="30"/>
  <c r="E10" i="30"/>
  <c r="H40" i="4" l="1"/>
  <c r="H44" i="4"/>
  <c r="D17" i="28"/>
  <c r="E58" i="29"/>
  <c r="E42" i="29"/>
  <c r="E57" i="29"/>
  <c r="E41" i="29"/>
  <c r="E40" i="29"/>
  <c r="E39" i="29"/>
  <c r="E38" i="29"/>
  <c r="E37" i="29"/>
  <c r="E36" i="29"/>
  <c r="E56" i="29"/>
  <c r="E44" i="29"/>
  <c r="E43" i="29"/>
  <c r="E35" i="29"/>
  <c r="E55" i="29"/>
  <c r="E54" i="29"/>
  <c r="E53" i="29"/>
  <c r="E34" i="29"/>
  <c r="E33" i="29"/>
  <c r="E52" i="29"/>
  <c r="E31" i="29"/>
  <c r="E51" i="29"/>
  <c r="E30" i="29"/>
  <c r="E50" i="29"/>
  <c r="E29" i="29"/>
  <c r="E28" i="29"/>
  <c r="E27" i="29"/>
  <c r="E49" i="29"/>
  <c r="E26" i="29"/>
  <c r="E25" i="29"/>
  <c r="E48" i="29"/>
  <c r="E24" i="29"/>
  <c r="E47" i="29"/>
  <c r="E46" i="29"/>
  <c r="E23" i="29"/>
  <c r="E22" i="29"/>
  <c r="E21" i="29"/>
  <c r="E20" i="29"/>
  <c r="E18" i="29"/>
  <c r="E45" i="29"/>
  <c r="E17" i="29"/>
  <c r="E32" i="29"/>
  <c r="E16" i="29"/>
  <c r="E15" i="29"/>
  <c r="E14" i="29"/>
  <c r="E13" i="29"/>
  <c r="E12" i="29"/>
  <c r="E11" i="29"/>
  <c r="E19" i="29"/>
  <c r="E10" i="29"/>
  <c r="E9" i="29"/>
  <c r="C30" i="27"/>
  <c r="C35" i="27" l="1"/>
  <c r="C25" i="4" s="1"/>
  <c r="C39" i="4" s="1"/>
  <c r="C6" i="31"/>
  <c r="C33" i="27"/>
  <c r="H11" i="31" l="1"/>
  <c r="I11" i="31" s="1"/>
  <c r="B57" i="31"/>
  <c r="C57" i="31" s="1"/>
  <c r="B43" i="31"/>
  <c r="C43" i="31" s="1"/>
  <c r="B29" i="31"/>
  <c r="C29" i="31" s="1"/>
  <c r="B15" i="31"/>
  <c r="C15" i="31" s="1"/>
  <c r="B70" i="31"/>
  <c r="C70" i="31" s="1"/>
  <c r="B56" i="31"/>
  <c r="C56" i="31" s="1"/>
  <c r="B42" i="31"/>
  <c r="C42" i="31" s="1"/>
  <c r="B28" i="31"/>
  <c r="C28" i="31" s="1"/>
  <c r="B14" i="31"/>
  <c r="C14" i="31" s="1"/>
  <c r="B69" i="31"/>
  <c r="C69" i="31" s="1"/>
  <c r="B55" i="31"/>
  <c r="C55" i="31" s="1"/>
  <c r="B41" i="31"/>
  <c r="C41" i="31" s="1"/>
  <c r="B27" i="31"/>
  <c r="C27" i="31" s="1"/>
  <c r="B13" i="31"/>
  <c r="C13" i="31" s="1"/>
  <c r="B68" i="31"/>
  <c r="C68" i="31" s="1"/>
  <c r="B40" i="31"/>
  <c r="C40" i="31" s="1"/>
  <c r="B26" i="31"/>
  <c r="C26" i="31" s="1"/>
  <c r="B12" i="31"/>
  <c r="C12" i="31" s="1"/>
  <c r="H21" i="31"/>
  <c r="I21" i="31" s="1"/>
  <c r="B67" i="31"/>
  <c r="C67" i="31" s="1"/>
  <c r="B53" i="31"/>
  <c r="C53" i="31" s="1"/>
  <c r="B39" i="31"/>
  <c r="C39" i="31" s="1"/>
  <c r="B25" i="31"/>
  <c r="C25" i="31" s="1"/>
  <c r="B11" i="31"/>
  <c r="C11" i="31" s="1"/>
  <c r="B66" i="31"/>
  <c r="C66" i="31" s="1"/>
  <c r="B52" i="31"/>
  <c r="C52" i="31" s="1"/>
  <c r="B38" i="31"/>
  <c r="C38" i="31" s="1"/>
  <c r="B24" i="31"/>
  <c r="C24" i="31" s="1"/>
  <c r="H19" i="31"/>
  <c r="I19" i="31" s="1"/>
  <c r="B65" i="31"/>
  <c r="C65" i="31" s="1"/>
  <c r="B51" i="31"/>
  <c r="C51" i="31" s="1"/>
  <c r="B54" i="31"/>
  <c r="C54" i="31" s="1"/>
  <c r="H20" i="31"/>
  <c r="I20" i="31" s="1"/>
  <c r="B61" i="31"/>
  <c r="C61" i="31" s="1"/>
  <c r="B34" i="31"/>
  <c r="C34" i="31" s="1"/>
  <c r="B31" i="31"/>
  <c r="C31" i="31" s="1"/>
  <c r="B50" i="31"/>
  <c r="C50" i="31" s="1"/>
  <c r="B49" i="31"/>
  <c r="C49" i="31" s="1"/>
  <c r="B48" i="31"/>
  <c r="C48" i="31" s="1"/>
  <c r="H15" i="31"/>
  <c r="I15" i="31" s="1"/>
  <c r="B46" i="31"/>
  <c r="C46" i="31" s="1"/>
  <c r="B45" i="31"/>
  <c r="C45" i="31" s="1"/>
  <c r="B44" i="31"/>
  <c r="C44" i="31" s="1"/>
  <c r="B17" i="31"/>
  <c r="C17" i="31" s="1"/>
  <c r="B36" i="31"/>
  <c r="C36" i="31" s="1"/>
  <c r="B62" i="31"/>
  <c r="C62" i="31" s="1"/>
  <c r="B60" i="31"/>
  <c r="C60" i="31" s="1"/>
  <c r="B33" i="31"/>
  <c r="C33" i="31" s="1"/>
  <c r="B59" i="31"/>
  <c r="C59" i="31" s="1"/>
  <c r="B32" i="31"/>
  <c r="C32" i="31" s="1"/>
  <c r="B58" i="31"/>
  <c r="C58" i="31" s="1"/>
  <c r="H18" i="31"/>
  <c r="I18" i="31" s="1"/>
  <c r="B30" i="31"/>
  <c r="C30" i="31" s="1"/>
  <c r="H17" i="31"/>
  <c r="I17" i="31" s="1"/>
  <c r="B23" i="31"/>
  <c r="C23" i="31" s="1"/>
  <c r="H16" i="31"/>
  <c r="I16" i="31" s="1"/>
  <c r="B22" i="31"/>
  <c r="C22" i="31" s="1"/>
  <c r="B47" i="31"/>
  <c r="C47" i="31" s="1"/>
  <c r="B21" i="31"/>
  <c r="C21" i="31" s="1"/>
  <c r="H14" i="31"/>
  <c r="I14" i="31" s="1"/>
  <c r="B20" i="31"/>
  <c r="C20" i="31" s="1"/>
  <c r="H13" i="31"/>
  <c r="I13" i="31" s="1"/>
  <c r="B19" i="31"/>
  <c r="C19" i="31" s="1"/>
  <c r="H12" i="31"/>
  <c r="I12" i="31" s="1"/>
  <c r="B18" i="31"/>
  <c r="C18" i="31" s="1"/>
  <c r="B64" i="31"/>
  <c r="C64" i="31" s="1"/>
  <c r="B37" i="31"/>
  <c r="C37" i="31" s="1"/>
  <c r="B63" i="31"/>
  <c r="C63" i="31" s="1"/>
  <c r="B16" i="31"/>
  <c r="C16" i="31" s="1"/>
  <c r="B35" i="31"/>
  <c r="C35" i="31" s="1"/>
  <c r="D25" i="4"/>
  <c r="D39" i="4" s="1"/>
  <c r="C41" i="4"/>
  <c r="K34" i="31"/>
  <c r="K32" i="31"/>
  <c r="K13" i="31"/>
  <c r="K31" i="31"/>
  <c r="E65" i="31"/>
  <c r="K11" i="31"/>
  <c r="K27" i="31"/>
  <c r="E69" i="31"/>
  <c r="K19" i="31"/>
  <c r="K15" i="31"/>
  <c r="E68" i="31"/>
  <c r="K20" i="31"/>
  <c r="E67" i="31"/>
  <c r="E62" i="31"/>
  <c r="E64" i="31"/>
  <c r="E70" i="31"/>
  <c r="K25" i="31"/>
  <c r="K21" i="31"/>
  <c r="K28" i="31"/>
  <c r="K22" i="31"/>
  <c r="K16" i="31"/>
  <c r="E63" i="31"/>
  <c r="K30" i="31"/>
  <c r="K24" i="31"/>
  <c r="K29" i="31"/>
  <c r="K14" i="31"/>
  <c r="K17" i="31"/>
  <c r="E61" i="31"/>
  <c r="K12" i="31"/>
  <c r="K33" i="31"/>
  <c r="K18" i="31"/>
  <c r="K23" i="31"/>
  <c r="E59" i="31"/>
  <c r="E66" i="31"/>
  <c r="K26" i="31"/>
  <c r="E60" i="31"/>
  <c r="E41" i="31"/>
  <c r="E38" i="31"/>
  <c r="E30" i="31"/>
  <c r="E40" i="31"/>
  <c r="E31" i="31"/>
  <c r="J66" i="31"/>
  <c r="E15" i="31"/>
  <c r="E32" i="31"/>
  <c r="E27" i="31"/>
  <c r="J63" i="31"/>
  <c r="E34" i="31"/>
  <c r="E21" i="31"/>
  <c r="J53" i="31"/>
  <c r="E26" i="31"/>
  <c r="E45" i="31"/>
  <c r="E11" i="31"/>
  <c r="E43" i="31"/>
  <c r="E56" i="31"/>
  <c r="E20" i="31"/>
  <c r="J57" i="31"/>
  <c r="E55" i="31"/>
  <c r="J61" i="31"/>
  <c r="E37" i="31"/>
  <c r="E29" i="31"/>
  <c r="E48" i="31"/>
  <c r="D65" i="31"/>
  <c r="J42" i="31"/>
  <c r="J37" i="31"/>
  <c r="E18" i="31"/>
  <c r="J25" i="31"/>
  <c r="E28" i="31"/>
  <c r="J32" i="31"/>
  <c r="E57" i="31"/>
  <c r="J67" i="31"/>
  <c r="E44" i="31"/>
  <c r="J49" i="31"/>
  <c r="E49" i="31"/>
  <c r="E35" i="31"/>
  <c r="E24" i="31"/>
  <c r="J48" i="31"/>
  <c r="J44" i="31"/>
  <c r="E25" i="31"/>
  <c r="J38" i="31"/>
  <c r="D54" i="31"/>
  <c r="E54" i="31"/>
  <c r="E12" i="31"/>
  <c r="E51" i="31"/>
  <c r="E33" i="31"/>
  <c r="E58" i="31"/>
  <c r="E13" i="31"/>
  <c r="E36" i="31"/>
  <c r="E42" i="31"/>
  <c r="D24" i="31"/>
  <c r="J65" i="31"/>
  <c r="D43" i="31"/>
  <c r="J14" i="31"/>
  <c r="E19" i="31"/>
  <c r="J70" i="31"/>
  <c r="E39" i="31"/>
  <c r="E16" i="31"/>
  <c r="E50" i="31"/>
  <c r="E46" i="31"/>
  <c r="E23" i="31"/>
  <c r="E22" i="31"/>
  <c r="E47" i="31"/>
  <c r="J23" i="31"/>
  <c r="E53" i="31"/>
  <c r="E17" i="31"/>
  <c r="D40" i="31"/>
  <c r="J21" i="31"/>
  <c r="E14" i="31"/>
  <c r="E52" i="31"/>
  <c r="J40" i="31"/>
  <c r="J39" i="31"/>
  <c r="J55" i="31"/>
  <c r="R54" i="17"/>
  <c r="Q54" i="17"/>
  <c r="G10" i="4" s="1"/>
  <c r="P54" i="17"/>
  <c r="S54" i="17"/>
  <c r="H10" i="4" s="1"/>
  <c r="D34" i="31" l="1"/>
  <c r="J17" i="31"/>
  <c r="D69" i="31"/>
  <c r="J15" i="31"/>
  <c r="D66" i="31"/>
  <c r="D49" i="31"/>
  <c r="D53" i="31"/>
  <c r="D64" i="31"/>
  <c r="D63" i="31"/>
  <c r="D46" i="31"/>
  <c r="D48" i="31"/>
  <c r="D22" i="31"/>
  <c r="D14" i="31"/>
  <c r="D27" i="31"/>
  <c r="E25" i="4"/>
  <c r="E39" i="4" s="1"/>
  <c r="D41" i="4"/>
  <c r="J13" i="31"/>
  <c r="D12" i="31"/>
  <c r="J54" i="31"/>
  <c r="D28" i="31"/>
  <c r="D20" i="31"/>
  <c r="J11" i="31"/>
  <c r="J30" i="31"/>
  <c r="D37" i="31"/>
  <c r="D30" i="31"/>
  <c r="D60" i="31"/>
  <c r="D57" i="31"/>
  <c r="J56" i="31"/>
  <c r="D31" i="31"/>
  <c r="J27" i="31"/>
  <c r="D39" i="31"/>
  <c r="J20" i="31"/>
  <c r="D17" i="31"/>
  <c r="D21" i="31"/>
  <c r="D55" i="31"/>
  <c r="D44" i="31"/>
  <c r="J16" i="31"/>
  <c r="J36" i="31"/>
  <c r="D41" i="31"/>
  <c r="J12" i="31"/>
  <c r="J50" i="31"/>
  <c r="D19" i="31"/>
  <c r="D51" i="31"/>
  <c r="D15" i="31"/>
  <c r="D45" i="31"/>
  <c r="D68" i="31"/>
  <c r="J26" i="31"/>
  <c r="J60" i="31"/>
  <c r="J28" i="31"/>
  <c r="D36" i="31"/>
  <c r="J41" i="31"/>
  <c r="J45" i="31"/>
  <c r="D58" i="31"/>
  <c r="D26" i="31"/>
  <c r="J62" i="31"/>
  <c r="J59" i="31"/>
  <c r="D35" i="31"/>
  <c r="D29" i="31"/>
  <c r="J64" i="31"/>
  <c r="D61" i="31"/>
  <c r="D50" i="31"/>
  <c r="J35" i="31"/>
  <c r="D16" i="31"/>
  <c r="D67" i="31"/>
  <c r="J34" i="31"/>
  <c r="D62" i="31"/>
  <c r="J52" i="31"/>
  <c r="D38" i="31"/>
  <c r="D13" i="31"/>
  <c r="J58" i="31"/>
  <c r="J51" i="31"/>
  <c r="J33" i="31"/>
  <c r="D42" i="31"/>
  <c r="J18" i="31"/>
  <c r="J22" i="31"/>
  <c r="D52" i="31"/>
  <c r="D59" i="31"/>
  <c r="D18" i="31"/>
  <c r="D70" i="31"/>
  <c r="J46" i="31"/>
  <c r="J69" i="31"/>
  <c r="D11" i="31"/>
  <c r="J68" i="31"/>
  <c r="D32" i="31"/>
  <c r="J24" i="31"/>
  <c r="J43" i="31"/>
  <c r="J47" i="31"/>
  <c r="J19" i="31"/>
  <c r="J29" i="31"/>
  <c r="D56" i="31"/>
  <c r="D23" i="31"/>
  <c r="D33" i="31"/>
  <c r="D47" i="31"/>
  <c r="J31" i="31"/>
  <c r="D25" i="31"/>
  <c r="I99" i="12"/>
  <c r="J99" i="12" s="1"/>
  <c r="I98" i="12"/>
  <c r="J98" i="12" s="1"/>
  <c r="F25" i="4" l="1"/>
  <c r="F39" i="4" s="1"/>
  <c r="E41" i="4"/>
  <c r="G102" i="16"/>
  <c r="G101" i="16"/>
  <c r="G100" i="16"/>
  <c r="G99" i="16"/>
  <c r="G98" i="16"/>
  <c r="G97" i="16"/>
  <c r="G96" i="16"/>
  <c r="G95" i="16"/>
  <c r="G94" i="16"/>
  <c r="G93" i="16"/>
  <c r="G25" i="4" l="1"/>
  <c r="G39" i="4" s="1"/>
  <c r="F41" i="4"/>
  <c r="H25" i="4" l="1"/>
  <c r="H39" i="4" s="1"/>
  <c r="G41" i="4"/>
  <c r="G31" i="4"/>
  <c r="G43" i="4" s="1"/>
  <c r="I479" i="13"/>
  <c r="J479" i="13" s="1"/>
  <c r="I478" i="13"/>
  <c r="J478" i="13" s="1"/>
  <c r="I477" i="13"/>
  <c r="J477" i="13" s="1"/>
  <c r="I476" i="13"/>
  <c r="J476" i="13" s="1"/>
  <c r="I475" i="13"/>
  <c r="J475" i="13" s="1"/>
  <c r="I474" i="13"/>
  <c r="J474" i="13" s="1"/>
  <c r="I473" i="13"/>
  <c r="J473" i="13" s="1"/>
  <c r="I472" i="13"/>
  <c r="J472" i="13" s="1"/>
  <c r="I471" i="13"/>
  <c r="J471" i="13" s="1"/>
  <c r="I470" i="13"/>
  <c r="J470" i="13" s="1"/>
  <c r="I469" i="13"/>
  <c r="J469" i="13" s="1"/>
  <c r="I468" i="13"/>
  <c r="J468" i="13" s="1"/>
  <c r="I467" i="13"/>
  <c r="J467" i="13" s="1"/>
  <c r="I466" i="13"/>
  <c r="J466" i="13" s="1"/>
  <c r="I465" i="13"/>
  <c r="J465" i="13" s="1"/>
  <c r="I464" i="13"/>
  <c r="J464" i="13" s="1"/>
  <c r="I463" i="13"/>
  <c r="J463" i="13" s="1"/>
  <c r="I462" i="13"/>
  <c r="J462" i="13" s="1"/>
  <c r="I461" i="13"/>
  <c r="J461" i="13" s="1"/>
  <c r="I460" i="13"/>
  <c r="J460" i="13" s="1"/>
  <c r="I459" i="13"/>
  <c r="J459" i="13" s="1"/>
  <c r="I458" i="13"/>
  <c r="J458" i="13" s="1"/>
  <c r="I457" i="13"/>
  <c r="J457" i="13" s="1"/>
  <c r="I456" i="13"/>
  <c r="J456" i="13" s="1"/>
  <c r="I455" i="13"/>
  <c r="J455" i="13" s="1"/>
  <c r="I454" i="13"/>
  <c r="J454" i="13" s="1"/>
  <c r="I453" i="13"/>
  <c r="J453" i="13" s="1"/>
  <c r="I452" i="13"/>
  <c r="J452" i="13" s="1"/>
  <c r="I451" i="13"/>
  <c r="J451" i="13" s="1"/>
  <c r="I450" i="13"/>
  <c r="J450" i="13" s="1"/>
  <c r="I449" i="13"/>
  <c r="J449" i="13" s="1"/>
  <c r="I448" i="13"/>
  <c r="J448" i="13" s="1"/>
  <c r="I447" i="13"/>
  <c r="J447" i="13" s="1"/>
  <c r="I446" i="13"/>
  <c r="J446" i="13" s="1"/>
  <c r="I445" i="13"/>
  <c r="J445" i="13" s="1"/>
  <c r="I444" i="13"/>
  <c r="J444" i="13" s="1"/>
  <c r="I443" i="13"/>
  <c r="J443" i="13" s="1"/>
  <c r="I442" i="13"/>
  <c r="J442" i="13" s="1"/>
  <c r="I441" i="13"/>
  <c r="J441" i="13" s="1"/>
  <c r="I440" i="13"/>
  <c r="J440" i="13" s="1"/>
  <c r="I439" i="13"/>
  <c r="J439" i="13" s="1"/>
  <c r="I438" i="13"/>
  <c r="J438" i="13" s="1"/>
  <c r="I437" i="13"/>
  <c r="J437" i="13" s="1"/>
  <c r="I436" i="13"/>
  <c r="J436" i="13" s="1"/>
  <c r="I435" i="13"/>
  <c r="J435" i="13" s="1"/>
  <c r="I434" i="13"/>
  <c r="J434" i="13" s="1"/>
  <c r="I433" i="13"/>
  <c r="J433" i="13" s="1"/>
  <c r="I432" i="13"/>
  <c r="J432" i="13" s="1"/>
  <c r="I431" i="13"/>
  <c r="J431" i="13" s="1"/>
  <c r="I430" i="13"/>
  <c r="J430" i="13" s="1"/>
  <c r="I429" i="13"/>
  <c r="J429" i="13" s="1"/>
  <c r="I428" i="13"/>
  <c r="J428" i="13" s="1"/>
  <c r="I427" i="13"/>
  <c r="J427" i="13" s="1"/>
  <c r="I426" i="13"/>
  <c r="J426" i="13" s="1"/>
  <c r="I425" i="13"/>
  <c r="J425" i="13" s="1"/>
  <c r="I424" i="13"/>
  <c r="J424" i="13" s="1"/>
  <c r="I423" i="13"/>
  <c r="J423" i="13" s="1"/>
  <c r="I422" i="13"/>
  <c r="J422" i="13" s="1"/>
  <c r="I421" i="13"/>
  <c r="J421" i="13" s="1"/>
  <c r="I420" i="13"/>
  <c r="J420" i="13" s="1"/>
  <c r="I419" i="13"/>
  <c r="J419" i="13" s="1"/>
  <c r="I418" i="13"/>
  <c r="J418" i="13" s="1"/>
  <c r="I417" i="13"/>
  <c r="J417" i="13" s="1"/>
  <c r="I416" i="13"/>
  <c r="J416" i="13" s="1"/>
  <c r="I415" i="13"/>
  <c r="J415" i="13" s="1"/>
  <c r="I414" i="13"/>
  <c r="J414" i="13" s="1"/>
  <c r="I413" i="13"/>
  <c r="J413" i="13" s="1"/>
  <c r="I412" i="13"/>
  <c r="J412" i="13" s="1"/>
  <c r="I411" i="13"/>
  <c r="J411" i="13" s="1"/>
  <c r="I410" i="13"/>
  <c r="J410" i="13" s="1"/>
  <c r="I409" i="13"/>
  <c r="J409" i="13" s="1"/>
  <c r="I408" i="13"/>
  <c r="J408" i="13" s="1"/>
  <c r="I407" i="13"/>
  <c r="J407" i="13" s="1"/>
  <c r="I406" i="13"/>
  <c r="J406" i="13" s="1"/>
  <c r="I405" i="13"/>
  <c r="J405" i="13" s="1"/>
  <c r="I404" i="13"/>
  <c r="J404" i="13" s="1"/>
  <c r="I403" i="13"/>
  <c r="J403" i="13" s="1"/>
  <c r="I402" i="13"/>
  <c r="J402" i="13" s="1"/>
  <c r="I401" i="13"/>
  <c r="J401" i="13" s="1"/>
  <c r="I400" i="13"/>
  <c r="J400" i="13" s="1"/>
  <c r="I399" i="13"/>
  <c r="J399" i="13" s="1"/>
  <c r="I398" i="13"/>
  <c r="J398" i="13" s="1"/>
  <c r="I397" i="13"/>
  <c r="J397" i="13" s="1"/>
  <c r="I396" i="13"/>
  <c r="J396" i="13" s="1"/>
  <c r="I395" i="13"/>
  <c r="J395" i="13" s="1"/>
  <c r="I394" i="13"/>
  <c r="J394" i="13" s="1"/>
  <c r="I393" i="13"/>
  <c r="J393" i="13" s="1"/>
  <c r="I392" i="13"/>
  <c r="J392" i="13" s="1"/>
  <c r="I391" i="13"/>
  <c r="J391" i="13" s="1"/>
  <c r="I390" i="13"/>
  <c r="J390" i="13" s="1"/>
  <c r="I389" i="13"/>
  <c r="J389" i="13" s="1"/>
  <c r="I388" i="13"/>
  <c r="J388" i="13" s="1"/>
  <c r="I387" i="13"/>
  <c r="J387" i="13" s="1"/>
  <c r="I386" i="13"/>
  <c r="J386" i="13" s="1"/>
  <c r="I385" i="13"/>
  <c r="J385" i="13" s="1"/>
  <c r="I384" i="13"/>
  <c r="J384" i="13" s="1"/>
  <c r="I383" i="13"/>
  <c r="J383" i="13" s="1"/>
  <c r="I382" i="13"/>
  <c r="J382" i="13" s="1"/>
  <c r="I381" i="13"/>
  <c r="J381" i="13" s="1"/>
  <c r="I380" i="13"/>
  <c r="J380" i="13" s="1"/>
  <c r="I379" i="13"/>
  <c r="J379" i="13" s="1"/>
  <c r="I378" i="13"/>
  <c r="J378" i="13" s="1"/>
  <c r="I377" i="13"/>
  <c r="J377" i="13" s="1"/>
  <c r="I376" i="13"/>
  <c r="J376" i="13" s="1"/>
  <c r="I375" i="13"/>
  <c r="J375" i="13" s="1"/>
  <c r="I374" i="13"/>
  <c r="J374" i="13" s="1"/>
  <c r="I373" i="13"/>
  <c r="J373" i="13" s="1"/>
  <c r="I372" i="13"/>
  <c r="J372" i="13" s="1"/>
  <c r="I371" i="13"/>
  <c r="J371" i="13" s="1"/>
  <c r="I370" i="13"/>
  <c r="J370" i="13" s="1"/>
  <c r="I369" i="13"/>
  <c r="J369" i="13" s="1"/>
  <c r="I368" i="13"/>
  <c r="J368" i="13" s="1"/>
  <c r="I367" i="13"/>
  <c r="J367" i="13" s="1"/>
  <c r="I366" i="13"/>
  <c r="J366" i="13" s="1"/>
  <c r="I365" i="13"/>
  <c r="J365" i="13" s="1"/>
  <c r="I364" i="13"/>
  <c r="J364" i="13" s="1"/>
  <c r="I363" i="13"/>
  <c r="J363" i="13" s="1"/>
  <c r="I362" i="13"/>
  <c r="J362" i="13" s="1"/>
  <c r="I361" i="13"/>
  <c r="J361" i="13" s="1"/>
  <c r="I360" i="13"/>
  <c r="J360" i="13" s="1"/>
  <c r="I359" i="13"/>
  <c r="J359" i="13" s="1"/>
  <c r="I358" i="13"/>
  <c r="J358" i="13" s="1"/>
  <c r="I357" i="13"/>
  <c r="J357" i="13" s="1"/>
  <c r="I356" i="13"/>
  <c r="J356" i="13" s="1"/>
  <c r="I355" i="13"/>
  <c r="J355" i="13" s="1"/>
  <c r="I354" i="13"/>
  <c r="J354" i="13" s="1"/>
  <c r="I353" i="13"/>
  <c r="J353" i="13" s="1"/>
  <c r="I352" i="13"/>
  <c r="J352" i="13" s="1"/>
  <c r="I351" i="13"/>
  <c r="J351" i="13" s="1"/>
  <c r="I350" i="13"/>
  <c r="J350" i="13" s="1"/>
  <c r="I349" i="13"/>
  <c r="J349" i="13" s="1"/>
  <c r="I348" i="13"/>
  <c r="J348" i="13" s="1"/>
  <c r="I347" i="13"/>
  <c r="J347" i="13" s="1"/>
  <c r="I346" i="13"/>
  <c r="J346" i="13" s="1"/>
  <c r="I345" i="13"/>
  <c r="J345" i="13" s="1"/>
  <c r="I344" i="13"/>
  <c r="J344" i="13" s="1"/>
  <c r="I343" i="13"/>
  <c r="J343" i="13" s="1"/>
  <c r="I342" i="13"/>
  <c r="J342" i="13" s="1"/>
  <c r="I341" i="13"/>
  <c r="J341" i="13" s="1"/>
  <c r="I340" i="13"/>
  <c r="J340" i="13" s="1"/>
  <c r="I339" i="13"/>
  <c r="J339" i="13" s="1"/>
  <c r="I338" i="13"/>
  <c r="J338" i="13" s="1"/>
  <c r="I337" i="13"/>
  <c r="J337" i="13" s="1"/>
  <c r="I336" i="13"/>
  <c r="J336" i="13" s="1"/>
  <c r="I335" i="13"/>
  <c r="J335" i="13" s="1"/>
  <c r="I334" i="13"/>
  <c r="J334" i="13" s="1"/>
  <c r="I333" i="13"/>
  <c r="J333" i="13" s="1"/>
  <c r="I332" i="13"/>
  <c r="J332" i="13" s="1"/>
  <c r="I331" i="13"/>
  <c r="J331" i="13" s="1"/>
  <c r="I330" i="13"/>
  <c r="J330" i="13" s="1"/>
  <c r="I329" i="13"/>
  <c r="J329" i="13" s="1"/>
  <c r="I328" i="13"/>
  <c r="J328" i="13" s="1"/>
  <c r="I327" i="13"/>
  <c r="J327" i="13" s="1"/>
  <c r="I326" i="13"/>
  <c r="J326" i="13" s="1"/>
  <c r="I325" i="13"/>
  <c r="J325" i="13" s="1"/>
  <c r="I324" i="13"/>
  <c r="J324" i="13" s="1"/>
  <c r="I323" i="13"/>
  <c r="J323" i="13" s="1"/>
  <c r="I322" i="13"/>
  <c r="J322" i="13" s="1"/>
  <c r="I321" i="13"/>
  <c r="J321" i="13" s="1"/>
  <c r="I320" i="13"/>
  <c r="J320" i="13" s="1"/>
  <c r="I319" i="13"/>
  <c r="J319" i="13" s="1"/>
  <c r="I318" i="13"/>
  <c r="J318" i="13" s="1"/>
  <c r="I317" i="13"/>
  <c r="J317" i="13" s="1"/>
  <c r="I316" i="13"/>
  <c r="J316" i="13" s="1"/>
  <c r="I315" i="13"/>
  <c r="J315" i="13" s="1"/>
  <c r="I314" i="13"/>
  <c r="J314" i="13" s="1"/>
  <c r="I313" i="13"/>
  <c r="J313" i="13" s="1"/>
  <c r="I312" i="13"/>
  <c r="J312" i="13" s="1"/>
  <c r="I311" i="13"/>
  <c r="J311" i="13" s="1"/>
  <c r="I310" i="13"/>
  <c r="J310" i="13" s="1"/>
  <c r="I309" i="13"/>
  <c r="J309" i="13" s="1"/>
  <c r="I308" i="13"/>
  <c r="J308" i="13" s="1"/>
  <c r="I307" i="13"/>
  <c r="J307" i="13" s="1"/>
  <c r="I306" i="13"/>
  <c r="J306" i="13" s="1"/>
  <c r="I305" i="13"/>
  <c r="J305" i="13" s="1"/>
  <c r="I304" i="13"/>
  <c r="J304" i="13" s="1"/>
  <c r="I303" i="13"/>
  <c r="J303" i="13" s="1"/>
  <c r="I302" i="13"/>
  <c r="J302" i="13" s="1"/>
  <c r="I301" i="13"/>
  <c r="J301" i="13" s="1"/>
  <c r="I300" i="13"/>
  <c r="J300" i="13" s="1"/>
  <c r="I299" i="13"/>
  <c r="J299" i="13" s="1"/>
  <c r="I298" i="13"/>
  <c r="J298" i="13" s="1"/>
  <c r="I297" i="13"/>
  <c r="J297" i="13" s="1"/>
  <c r="I296" i="13"/>
  <c r="J296" i="13" s="1"/>
  <c r="I295" i="13"/>
  <c r="J295" i="13" s="1"/>
  <c r="I294" i="13"/>
  <c r="J294" i="13" s="1"/>
  <c r="I293" i="13"/>
  <c r="J293" i="13" s="1"/>
  <c r="I292" i="13"/>
  <c r="J292" i="13" s="1"/>
  <c r="I291" i="13"/>
  <c r="J291" i="13" s="1"/>
  <c r="I290" i="13"/>
  <c r="J290" i="13" s="1"/>
  <c r="I289" i="13"/>
  <c r="J289" i="13" s="1"/>
  <c r="I288" i="13"/>
  <c r="J288" i="13" s="1"/>
  <c r="I287" i="13"/>
  <c r="J287" i="13" s="1"/>
  <c r="I286" i="13"/>
  <c r="J286" i="13" s="1"/>
  <c r="I285" i="13"/>
  <c r="J285" i="13" s="1"/>
  <c r="I284" i="13"/>
  <c r="J284" i="13" s="1"/>
  <c r="I283" i="13"/>
  <c r="J283" i="13" s="1"/>
  <c r="I282" i="13"/>
  <c r="J282" i="13" s="1"/>
  <c r="I281" i="13"/>
  <c r="J281" i="13" s="1"/>
  <c r="I280" i="13"/>
  <c r="J280" i="13" s="1"/>
  <c r="I279" i="13"/>
  <c r="J279" i="13" s="1"/>
  <c r="I278" i="13"/>
  <c r="J278" i="13" s="1"/>
  <c r="I277" i="13"/>
  <c r="J277" i="13" s="1"/>
  <c r="I276" i="13"/>
  <c r="J276" i="13" s="1"/>
  <c r="I275" i="13"/>
  <c r="J275" i="13" s="1"/>
  <c r="I274" i="13"/>
  <c r="J274" i="13" s="1"/>
  <c r="I273" i="13"/>
  <c r="J273" i="13" s="1"/>
  <c r="I272" i="13"/>
  <c r="J272" i="13" s="1"/>
  <c r="I271" i="13"/>
  <c r="J271" i="13" s="1"/>
  <c r="I270" i="13"/>
  <c r="J270" i="13" s="1"/>
  <c r="I269" i="13"/>
  <c r="J269" i="13" s="1"/>
  <c r="I268" i="13"/>
  <c r="J268" i="13" s="1"/>
  <c r="I267" i="13"/>
  <c r="J267" i="13" s="1"/>
  <c r="I266" i="13"/>
  <c r="J266" i="13" s="1"/>
  <c r="I265" i="13"/>
  <c r="J265" i="13" s="1"/>
  <c r="I264" i="13"/>
  <c r="J264" i="13" s="1"/>
  <c r="I263" i="13"/>
  <c r="J263" i="13" s="1"/>
  <c r="I262" i="13"/>
  <c r="J262" i="13" s="1"/>
  <c r="I261" i="13"/>
  <c r="J261" i="13" s="1"/>
  <c r="I260" i="13"/>
  <c r="J260" i="13" s="1"/>
  <c r="I259" i="13"/>
  <c r="J259" i="13" s="1"/>
  <c r="I258" i="13"/>
  <c r="J258" i="13" s="1"/>
  <c r="I257" i="13"/>
  <c r="J257" i="13" s="1"/>
  <c r="I256" i="13"/>
  <c r="J256" i="13" s="1"/>
  <c r="I255" i="13"/>
  <c r="J255" i="13" s="1"/>
  <c r="I254" i="13"/>
  <c r="J254" i="13" s="1"/>
  <c r="I253" i="13"/>
  <c r="J253" i="13" s="1"/>
  <c r="I252" i="13"/>
  <c r="J252" i="13" s="1"/>
  <c r="I251" i="13"/>
  <c r="J251" i="13" s="1"/>
  <c r="I250" i="13"/>
  <c r="J250" i="13" s="1"/>
  <c r="I249" i="13"/>
  <c r="J249" i="13" s="1"/>
  <c r="I248" i="13"/>
  <c r="J248" i="13" s="1"/>
  <c r="I247" i="13"/>
  <c r="J247" i="13" s="1"/>
  <c r="I246" i="13"/>
  <c r="J246" i="13" s="1"/>
  <c r="I245" i="13"/>
  <c r="J245" i="13" s="1"/>
  <c r="I244" i="13"/>
  <c r="J244" i="13" s="1"/>
  <c r="I243" i="13"/>
  <c r="J243" i="13" s="1"/>
  <c r="I242" i="13"/>
  <c r="J242" i="13" s="1"/>
  <c r="I241" i="13"/>
  <c r="J241" i="13" s="1"/>
  <c r="I240" i="13"/>
  <c r="J240" i="13" s="1"/>
  <c r="I239" i="13"/>
  <c r="J239" i="13" s="1"/>
  <c r="I238" i="13"/>
  <c r="J238" i="13" s="1"/>
  <c r="I237" i="13"/>
  <c r="J237" i="13" s="1"/>
  <c r="I236" i="13"/>
  <c r="J236" i="13" s="1"/>
  <c r="I235" i="13"/>
  <c r="J235" i="13" s="1"/>
  <c r="I234" i="13"/>
  <c r="J234" i="13" s="1"/>
  <c r="I233" i="13"/>
  <c r="J233" i="13" s="1"/>
  <c r="I232" i="13"/>
  <c r="J232" i="13" s="1"/>
  <c r="I231" i="13"/>
  <c r="J231" i="13" s="1"/>
  <c r="I230" i="13"/>
  <c r="J230" i="13" s="1"/>
  <c r="I229" i="13"/>
  <c r="J229" i="13" s="1"/>
  <c r="I228" i="13"/>
  <c r="J228" i="13" s="1"/>
  <c r="I227" i="13"/>
  <c r="J227" i="13" s="1"/>
  <c r="I226" i="13"/>
  <c r="J226" i="13" s="1"/>
  <c r="I225" i="13"/>
  <c r="J225" i="13" s="1"/>
  <c r="I224" i="13"/>
  <c r="J224" i="13" s="1"/>
  <c r="I223" i="13"/>
  <c r="J223" i="13" s="1"/>
  <c r="I222" i="13"/>
  <c r="J222" i="13" s="1"/>
  <c r="I221" i="13"/>
  <c r="J221" i="13" s="1"/>
  <c r="I220" i="13"/>
  <c r="J220" i="13" s="1"/>
  <c r="I219" i="13"/>
  <c r="J219" i="13" s="1"/>
  <c r="I218" i="13"/>
  <c r="J218" i="13" s="1"/>
  <c r="I217" i="13"/>
  <c r="J217" i="13" s="1"/>
  <c r="I216" i="13"/>
  <c r="J216" i="13" s="1"/>
  <c r="I215" i="13"/>
  <c r="J215" i="13" s="1"/>
  <c r="I214" i="13"/>
  <c r="J214" i="13" s="1"/>
  <c r="I213" i="13"/>
  <c r="J213" i="13" s="1"/>
  <c r="I212" i="13"/>
  <c r="J212" i="13" s="1"/>
  <c r="I211" i="13"/>
  <c r="J211" i="13" s="1"/>
  <c r="I210" i="13"/>
  <c r="J210" i="13" s="1"/>
  <c r="I209" i="13"/>
  <c r="J209" i="13" s="1"/>
  <c r="I208" i="13"/>
  <c r="J208" i="13" s="1"/>
  <c r="I207" i="13"/>
  <c r="J207" i="13" s="1"/>
  <c r="I206" i="13"/>
  <c r="J206" i="13" s="1"/>
  <c r="I205" i="13"/>
  <c r="J205" i="13" s="1"/>
  <c r="I204" i="13"/>
  <c r="J204" i="13" s="1"/>
  <c r="I203" i="13"/>
  <c r="J203" i="13" s="1"/>
  <c r="I202" i="13"/>
  <c r="J202" i="13" s="1"/>
  <c r="I201" i="13"/>
  <c r="J201" i="13" s="1"/>
  <c r="I200" i="13"/>
  <c r="J200" i="13" s="1"/>
  <c r="I199" i="13"/>
  <c r="J199" i="13" s="1"/>
  <c r="I198" i="13"/>
  <c r="J198" i="13" s="1"/>
  <c r="I197" i="13"/>
  <c r="J197" i="13" s="1"/>
  <c r="I196" i="13"/>
  <c r="J196" i="13" s="1"/>
  <c r="I195" i="13"/>
  <c r="J195" i="13" s="1"/>
  <c r="I194" i="13"/>
  <c r="J194" i="13" s="1"/>
  <c r="I193" i="13"/>
  <c r="J193" i="13" s="1"/>
  <c r="I192" i="13"/>
  <c r="J192" i="13" s="1"/>
  <c r="I191" i="13"/>
  <c r="J191" i="13" s="1"/>
  <c r="I190" i="13"/>
  <c r="J190" i="13" s="1"/>
  <c r="I189" i="13"/>
  <c r="J189" i="13" s="1"/>
  <c r="I188" i="13"/>
  <c r="J188" i="13" s="1"/>
  <c r="I187" i="13"/>
  <c r="J187" i="13" s="1"/>
  <c r="I186" i="13"/>
  <c r="J186" i="13" s="1"/>
  <c r="I185" i="13"/>
  <c r="J185" i="13" s="1"/>
  <c r="I184" i="13"/>
  <c r="J184" i="13" s="1"/>
  <c r="I183" i="13"/>
  <c r="J183" i="13" s="1"/>
  <c r="I182" i="13"/>
  <c r="J182" i="13" s="1"/>
  <c r="I181" i="13"/>
  <c r="J181" i="13" s="1"/>
  <c r="I180" i="13"/>
  <c r="J180" i="13" s="1"/>
  <c r="I179" i="13"/>
  <c r="J179" i="13" s="1"/>
  <c r="I178" i="13"/>
  <c r="J178" i="13" s="1"/>
  <c r="I177" i="13"/>
  <c r="J177" i="13" s="1"/>
  <c r="I176" i="13"/>
  <c r="J176" i="13" s="1"/>
  <c r="I175" i="13"/>
  <c r="J175" i="13" s="1"/>
  <c r="I174" i="13"/>
  <c r="J174" i="13" s="1"/>
  <c r="I173" i="13"/>
  <c r="J173" i="13" s="1"/>
  <c r="I172" i="13"/>
  <c r="J172" i="13" s="1"/>
  <c r="I171" i="13"/>
  <c r="J171" i="13" s="1"/>
  <c r="I170" i="13"/>
  <c r="J170" i="13" s="1"/>
  <c r="I169" i="13"/>
  <c r="J169" i="13" s="1"/>
  <c r="I168" i="13"/>
  <c r="J168" i="13" s="1"/>
  <c r="I167" i="13"/>
  <c r="J167" i="13" s="1"/>
  <c r="I166" i="13"/>
  <c r="J166" i="13" s="1"/>
  <c r="I165" i="13"/>
  <c r="J165" i="13" s="1"/>
  <c r="I164" i="13"/>
  <c r="J164" i="13" s="1"/>
  <c r="I163" i="13"/>
  <c r="J163" i="13" s="1"/>
  <c r="I162" i="13"/>
  <c r="J162" i="13" s="1"/>
  <c r="I161" i="13"/>
  <c r="J161" i="13" s="1"/>
  <c r="I160" i="13"/>
  <c r="J160" i="13" s="1"/>
  <c r="I159" i="13"/>
  <c r="J159" i="13" s="1"/>
  <c r="I158" i="13"/>
  <c r="J158" i="13" s="1"/>
  <c r="I157" i="13"/>
  <c r="J157" i="13" s="1"/>
  <c r="I156" i="13"/>
  <c r="J156" i="13" s="1"/>
  <c r="I155" i="13"/>
  <c r="J155" i="13" s="1"/>
  <c r="I154" i="13"/>
  <c r="J154" i="13" s="1"/>
  <c r="I153" i="13"/>
  <c r="J153" i="13" s="1"/>
  <c r="I152" i="13"/>
  <c r="J152" i="13" s="1"/>
  <c r="I151" i="13"/>
  <c r="J151" i="13" s="1"/>
  <c r="I150" i="13"/>
  <c r="J150" i="13" s="1"/>
  <c r="I149" i="13"/>
  <c r="J149" i="13" s="1"/>
  <c r="I148" i="13"/>
  <c r="J148" i="13" s="1"/>
  <c r="I147" i="13"/>
  <c r="J147" i="13" s="1"/>
  <c r="I146" i="13"/>
  <c r="J146" i="13" s="1"/>
  <c r="I145" i="13"/>
  <c r="J145" i="13" s="1"/>
  <c r="I144" i="13"/>
  <c r="J144" i="13" s="1"/>
  <c r="I143" i="13"/>
  <c r="J143" i="13" s="1"/>
  <c r="I142" i="13"/>
  <c r="J142" i="13" s="1"/>
  <c r="I141" i="13"/>
  <c r="J141" i="13" s="1"/>
  <c r="I140" i="13"/>
  <c r="J140" i="13" s="1"/>
  <c r="I139" i="13"/>
  <c r="J139" i="13" s="1"/>
  <c r="I138" i="13"/>
  <c r="J138" i="13" s="1"/>
  <c r="I137" i="13"/>
  <c r="J137" i="13" s="1"/>
  <c r="I136" i="13"/>
  <c r="J136" i="13" s="1"/>
  <c r="I135" i="13"/>
  <c r="J135" i="13" s="1"/>
  <c r="I134" i="13"/>
  <c r="J134" i="13" s="1"/>
  <c r="I133" i="13"/>
  <c r="J133" i="13" s="1"/>
  <c r="I132" i="13"/>
  <c r="J132" i="13" s="1"/>
  <c r="I131" i="13"/>
  <c r="J131" i="13" s="1"/>
  <c r="I130" i="13"/>
  <c r="J130" i="13" s="1"/>
  <c r="I129" i="13"/>
  <c r="J129" i="13" s="1"/>
  <c r="I128" i="13"/>
  <c r="J128" i="13" s="1"/>
  <c r="I127" i="13"/>
  <c r="J127" i="13" s="1"/>
  <c r="I126" i="13"/>
  <c r="J126" i="13" s="1"/>
  <c r="I125" i="13"/>
  <c r="J125" i="13" s="1"/>
  <c r="I124" i="13"/>
  <c r="J124" i="13" s="1"/>
  <c r="I123" i="13"/>
  <c r="J123" i="13" s="1"/>
  <c r="I122" i="13"/>
  <c r="J122" i="13" s="1"/>
  <c r="I121" i="13"/>
  <c r="J121" i="13" s="1"/>
  <c r="I120" i="13"/>
  <c r="J120" i="13" s="1"/>
  <c r="I119" i="13"/>
  <c r="J119" i="13" s="1"/>
  <c r="I118" i="13"/>
  <c r="J118" i="13" s="1"/>
  <c r="I117" i="13"/>
  <c r="J117" i="13" s="1"/>
  <c r="I116" i="13"/>
  <c r="J116" i="13" s="1"/>
  <c r="I115" i="13"/>
  <c r="J115" i="13" s="1"/>
  <c r="I114" i="13"/>
  <c r="J114" i="13" s="1"/>
  <c r="I113" i="13"/>
  <c r="J113" i="13" s="1"/>
  <c r="I112" i="13"/>
  <c r="J112" i="13" s="1"/>
  <c r="I111" i="13"/>
  <c r="J111" i="13" s="1"/>
  <c r="I110" i="13"/>
  <c r="J110" i="13" s="1"/>
  <c r="I109" i="13"/>
  <c r="J109" i="13" s="1"/>
  <c r="I108" i="13"/>
  <c r="J108" i="13" s="1"/>
  <c r="I107" i="13"/>
  <c r="J107" i="13" s="1"/>
  <c r="I106" i="13"/>
  <c r="J106" i="13" s="1"/>
  <c r="I105" i="13"/>
  <c r="J105" i="13" s="1"/>
  <c r="I104" i="13"/>
  <c r="J104" i="13" s="1"/>
  <c r="I103" i="13"/>
  <c r="J103" i="13" s="1"/>
  <c r="I102" i="13"/>
  <c r="J102" i="13" s="1"/>
  <c r="I101" i="13"/>
  <c r="J101" i="13" s="1"/>
  <c r="I100" i="13"/>
  <c r="J100" i="13" s="1"/>
  <c r="I99" i="13"/>
  <c r="J99" i="13" s="1"/>
  <c r="I98" i="13"/>
  <c r="J98" i="13" s="1"/>
  <c r="I97" i="13"/>
  <c r="J97" i="13" s="1"/>
  <c r="I96" i="13"/>
  <c r="J96" i="13" s="1"/>
  <c r="I95" i="13"/>
  <c r="J95" i="13" s="1"/>
  <c r="I94" i="13"/>
  <c r="J94" i="13" s="1"/>
  <c r="I93" i="13"/>
  <c r="J93" i="13" s="1"/>
  <c r="I92" i="13"/>
  <c r="J92" i="13" s="1"/>
  <c r="I91" i="13"/>
  <c r="J91" i="13" s="1"/>
  <c r="I90" i="13"/>
  <c r="J90" i="13" s="1"/>
  <c r="I89" i="13"/>
  <c r="J89" i="13" s="1"/>
  <c r="I88" i="13"/>
  <c r="J88" i="13" s="1"/>
  <c r="I87" i="13"/>
  <c r="J87" i="13" s="1"/>
  <c r="I86" i="13"/>
  <c r="J86" i="13" s="1"/>
  <c r="I85" i="13"/>
  <c r="J85" i="13" s="1"/>
  <c r="I84" i="13"/>
  <c r="J84" i="13" s="1"/>
  <c r="I83" i="13"/>
  <c r="J83" i="13" s="1"/>
  <c r="I82" i="13"/>
  <c r="J82" i="13" s="1"/>
  <c r="I81" i="13"/>
  <c r="J81" i="13" s="1"/>
  <c r="I80" i="13"/>
  <c r="J80" i="13" s="1"/>
  <c r="I79" i="13"/>
  <c r="J79" i="13" s="1"/>
  <c r="I78" i="13"/>
  <c r="J78" i="13" s="1"/>
  <c r="I77" i="13"/>
  <c r="J77" i="13" s="1"/>
  <c r="I76" i="13"/>
  <c r="J76" i="13" s="1"/>
  <c r="I75" i="13"/>
  <c r="J75" i="13" s="1"/>
  <c r="I74" i="13"/>
  <c r="J74" i="13" s="1"/>
  <c r="I73" i="13"/>
  <c r="J73" i="13" s="1"/>
  <c r="I72" i="13"/>
  <c r="J72" i="13" s="1"/>
  <c r="I71" i="13"/>
  <c r="J71" i="13" s="1"/>
  <c r="I70" i="13"/>
  <c r="J70" i="13" s="1"/>
  <c r="I69" i="13"/>
  <c r="J69" i="13" s="1"/>
  <c r="I68" i="13"/>
  <c r="J68" i="13" s="1"/>
  <c r="I67" i="13"/>
  <c r="J67" i="13" s="1"/>
  <c r="I66" i="13"/>
  <c r="J66" i="13" s="1"/>
  <c r="I65" i="13"/>
  <c r="J65" i="13" s="1"/>
  <c r="I64" i="13"/>
  <c r="J64" i="13" s="1"/>
  <c r="I63" i="13"/>
  <c r="J63" i="13" s="1"/>
  <c r="I62" i="13"/>
  <c r="J62" i="13" s="1"/>
  <c r="I61" i="13"/>
  <c r="J61" i="13" s="1"/>
  <c r="I60" i="13"/>
  <c r="J60" i="13" s="1"/>
  <c r="I59" i="13"/>
  <c r="J59" i="13" s="1"/>
  <c r="I58" i="13"/>
  <c r="J58" i="13" s="1"/>
  <c r="I57" i="13"/>
  <c r="J57" i="13" s="1"/>
  <c r="I56" i="13"/>
  <c r="J56" i="13" s="1"/>
  <c r="I55" i="13"/>
  <c r="J55" i="13" s="1"/>
  <c r="I54" i="13"/>
  <c r="J54" i="13" s="1"/>
  <c r="I53" i="13"/>
  <c r="J53" i="13" s="1"/>
  <c r="I52" i="13"/>
  <c r="J52" i="13" s="1"/>
  <c r="I51" i="13"/>
  <c r="J51" i="13" s="1"/>
  <c r="I50" i="13"/>
  <c r="J50" i="13" s="1"/>
  <c r="I49" i="13"/>
  <c r="J49" i="13" s="1"/>
  <c r="I48" i="13"/>
  <c r="J48" i="13" s="1"/>
  <c r="I47" i="13"/>
  <c r="J47" i="13" s="1"/>
  <c r="I46" i="13"/>
  <c r="J46" i="13" s="1"/>
  <c r="I45" i="13"/>
  <c r="J45" i="13" s="1"/>
  <c r="I44" i="13"/>
  <c r="J44" i="13" s="1"/>
  <c r="I43" i="13"/>
  <c r="J43" i="13" s="1"/>
  <c r="I42" i="13"/>
  <c r="J42" i="13" s="1"/>
  <c r="I41" i="13"/>
  <c r="J41" i="13" s="1"/>
  <c r="I40" i="13"/>
  <c r="J40" i="13" s="1"/>
  <c r="I39" i="13"/>
  <c r="J39" i="13" s="1"/>
  <c r="I38" i="13"/>
  <c r="J38" i="13" s="1"/>
  <c r="I37" i="13"/>
  <c r="J37" i="13" s="1"/>
  <c r="I36" i="13"/>
  <c r="J36" i="13" s="1"/>
  <c r="I35" i="13"/>
  <c r="J35" i="13" s="1"/>
  <c r="I34" i="13"/>
  <c r="J34" i="13" s="1"/>
  <c r="I33" i="13"/>
  <c r="J33" i="13" s="1"/>
  <c r="I32" i="13"/>
  <c r="J32" i="13" s="1"/>
  <c r="I31" i="13"/>
  <c r="J31" i="13" s="1"/>
  <c r="I30" i="13"/>
  <c r="J30" i="13" s="1"/>
  <c r="I29" i="13"/>
  <c r="J29" i="13" s="1"/>
  <c r="I28" i="13"/>
  <c r="J28" i="13" s="1"/>
  <c r="I27" i="13"/>
  <c r="J27" i="13" s="1"/>
  <c r="I26" i="13"/>
  <c r="J26" i="13" s="1"/>
  <c r="I25" i="13"/>
  <c r="J25" i="13" s="1"/>
  <c r="I24" i="13"/>
  <c r="J24" i="13" s="1"/>
  <c r="I23" i="13"/>
  <c r="J23" i="13" s="1"/>
  <c r="I22" i="13"/>
  <c r="J22" i="13" s="1"/>
  <c r="I21" i="13"/>
  <c r="J21" i="13" s="1"/>
  <c r="I20" i="13"/>
  <c r="J20" i="13" s="1"/>
  <c r="I19" i="13"/>
  <c r="J19" i="13" s="1"/>
  <c r="I18" i="13"/>
  <c r="J18" i="13" s="1"/>
  <c r="I17" i="13"/>
  <c r="J17" i="13" s="1"/>
  <c r="I16" i="13"/>
  <c r="J16" i="13" s="1"/>
  <c r="I15" i="13"/>
  <c r="J15" i="13" s="1"/>
  <c r="I14" i="13"/>
  <c r="J14" i="13" s="1"/>
  <c r="I13" i="13"/>
  <c r="J13" i="13" s="1"/>
  <c r="I12" i="13"/>
  <c r="J12" i="13" s="1"/>
  <c r="G45" i="4" l="1"/>
  <c r="C15" i="28"/>
  <c r="E15" i="28" s="1"/>
  <c r="H41" i="4"/>
  <c r="H31" i="4"/>
  <c r="H43" i="4" s="1"/>
  <c r="J54" i="17"/>
  <c r="K54" i="17"/>
  <c r="D10" i="4" s="1"/>
  <c r="L54" i="17"/>
  <c r="M54" i="17"/>
  <c r="E10" i="4" s="1"/>
  <c r="N54" i="17"/>
  <c r="O54" i="17"/>
  <c r="F10" i="4" s="1"/>
  <c r="H54" i="17"/>
  <c r="H45" i="4" l="1"/>
  <c r="C16" i="28"/>
  <c r="E16" i="28" s="1"/>
  <c r="E31" i="4"/>
  <c r="E43" i="4" s="1"/>
  <c r="F31" i="4"/>
  <c r="F43" i="4" s="1"/>
  <c r="D31" i="4"/>
  <c r="D43" i="4" s="1"/>
  <c r="D45" i="4" l="1"/>
  <c r="E45" i="4"/>
  <c r="F45" i="4"/>
  <c r="C12" i="28"/>
  <c r="E12" i="28" s="1"/>
  <c r="C14" i="28"/>
  <c r="E14" i="28" s="1"/>
  <c r="C13" i="28"/>
  <c r="E13" i="28" s="1"/>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I20" i="15"/>
  <c r="K20" i="15" s="1"/>
  <c r="I21" i="15"/>
  <c r="K21" i="15" s="1"/>
  <c r="I22" i="15"/>
  <c r="K22" i="15" s="1"/>
  <c r="I23" i="15"/>
  <c r="K23" i="15" s="1"/>
  <c r="I24" i="15"/>
  <c r="K24" i="15" s="1"/>
  <c r="I25" i="15"/>
  <c r="K25" i="15" s="1"/>
  <c r="I26" i="15"/>
  <c r="K26" i="15" s="1"/>
  <c r="I27" i="15"/>
  <c r="K27" i="15" s="1"/>
  <c r="I28" i="15"/>
  <c r="K28" i="15" s="1"/>
  <c r="I29" i="15"/>
  <c r="K29" i="15" s="1"/>
  <c r="I30" i="15"/>
  <c r="K30" i="15" s="1"/>
  <c r="I31" i="15"/>
  <c r="K31" i="15" s="1"/>
  <c r="I32" i="15"/>
  <c r="K32" i="15" s="1"/>
  <c r="I33" i="15"/>
  <c r="K33" i="15" s="1"/>
  <c r="I34" i="15"/>
  <c r="K34" i="15" s="1"/>
  <c r="I35" i="15"/>
  <c r="K35" i="15" s="1"/>
  <c r="I36" i="15"/>
  <c r="K36" i="15" s="1"/>
  <c r="I37" i="15"/>
  <c r="K37" i="15" s="1"/>
  <c r="I38" i="15"/>
  <c r="K38" i="15" s="1"/>
  <c r="I39" i="15"/>
  <c r="K39" i="15" s="1"/>
  <c r="I40" i="15"/>
  <c r="K40" i="15" s="1"/>
  <c r="I41" i="15"/>
  <c r="K41" i="15" s="1"/>
  <c r="I42" i="15"/>
  <c r="K42" i="15" s="1"/>
  <c r="I43" i="15"/>
  <c r="K43" i="15" s="1"/>
  <c r="I44" i="15"/>
  <c r="K44" i="15" s="1"/>
  <c r="I45" i="15"/>
  <c r="K45" i="15" s="1"/>
  <c r="I46" i="15"/>
  <c r="K46" i="15" s="1"/>
  <c r="I47" i="15"/>
  <c r="K47" i="15" s="1"/>
  <c r="I48" i="15"/>
  <c r="K48" i="15" s="1"/>
  <c r="I49" i="15"/>
  <c r="K49" i="15" s="1"/>
  <c r="I50" i="15"/>
  <c r="K50" i="15" s="1"/>
  <c r="I51" i="15"/>
  <c r="K51" i="15" s="1"/>
  <c r="I52" i="15"/>
  <c r="K52" i="15" s="1"/>
  <c r="I53" i="15"/>
  <c r="K53" i="15" s="1"/>
  <c r="I54" i="15"/>
  <c r="K54" i="15" s="1"/>
  <c r="I55" i="15"/>
  <c r="K55" i="15" s="1"/>
  <c r="I56" i="15"/>
  <c r="K56" i="15" s="1"/>
  <c r="I57" i="15"/>
  <c r="K57" i="15" s="1"/>
  <c r="I70" i="14"/>
  <c r="J70" i="14" s="1"/>
  <c r="I71" i="14"/>
  <c r="J71" i="14" s="1"/>
  <c r="I72" i="14"/>
  <c r="J72" i="14" s="1"/>
  <c r="I73" i="14"/>
  <c r="J73" i="14" s="1"/>
  <c r="I74" i="14"/>
  <c r="J74" i="14" s="1"/>
  <c r="I75" i="14"/>
  <c r="J75" i="14" s="1"/>
  <c r="I76" i="14"/>
  <c r="J76" i="14" s="1"/>
  <c r="I77" i="14"/>
  <c r="J77" i="14" s="1"/>
  <c r="I78" i="14"/>
  <c r="J78" i="14" s="1"/>
  <c r="I79" i="14"/>
  <c r="J79" i="14" s="1"/>
  <c r="I80" i="14"/>
  <c r="J80" i="14" s="1"/>
  <c r="I81" i="14"/>
  <c r="J81" i="14" s="1"/>
  <c r="I82" i="14"/>
  <c r="J82" i="14" s="1"/>
  <c r="I83" i="14"/>
  <c r="J83" i="14" s="1"/>
  <c r="I84" i="14"/>
  <c r="J84" i="14" s="1"/>
  <c r="I85" i="14"/>
  <c r="J85" i="14" s="1"/>
  <c r="I86" i="14"/>
  <c r="J86" i="14" s="1"/>
  <c r="I87" i="14"/>
  <c r="J87" i="14" s="1"/>
  <c r="I88" i="14"/>
  <c r="J88" i="14" s="1"/>
  <c r="I89" i="14"/>
  <c r="J89" i="14" s="1"/>
  <c r="I90" i="14"/>
  <c r="J90" i="14" s="1"/>
  <c r="I91" i="14"/>
  <c r="J91" i="14" s="1"/>
  <c r="I92" i="14"/>
  <c r="J92" i="14" s="1"/>
  <c r="I93" i="14"/>
  <c r="J93" i="14" s="1"/>
  <c r="I94" i="14"/>
  <c r="J94" i="14" s="1"/>
  <c r="I95" i="14"/>
  <c r="J95" i="14" s="1"/>
  <c r="I96" i="14"/>
  <c r="J96" i="14" s="1"/>
  <c r="I97" i="14"/>
  <c r="J97" i="14" s="1"/>
  <c r="I98" i="14"/>
  <c r="J98" i="14" s="1"/>
  <c r="I99" i="14"/>
  <c r="J99" i="14" s="1"/>
  <c r="I100" i="14"/>
  <c r="J100" i="14" s="1"/>
  <c r="I101" i="14"/>
  <c r="J101" i="14" s="1"/>
  <c r="I102" i="14"/>
  <c r="J102" i="14" s="1"/>
  <c r="I103" i="14"/>
  <c r="J103" i="14" s="1"/>
  <c r="I104" i="14"/>
  <c r="J104" i="14" s="1"/>
  <c r="I105" i="14"/>
  <c r="J105" i="14" s="1"/>
  <c r="I106" i="14"/>
  <c r="J106" i="14" s="1"/>
  <c r="I107" i="14"/>
  <c r="J107" i="14" s="1"/>
  <c r="I108" i="14"/>
  <c r="J108" i="14" s="1"/>
  <c r="I109" i="14"/>
  <c r="J109" i="14" s="1"/>
  <c r="I110" i="14"/>
  <c r="J110" i="14" s="1"/>
  <c r="I111" i="14"/>
  <c r="J111" i="14" s="1"/>
  <c r="I112" i="14"/>
  <c r="J112" i="14" s="1"/>
  <c r="I113" i="14"/>
  <c r="J113" i="14" s="1"/>
  <c r="I114" i="14"/>
  <c r="J114" i="14" s="1"/>
  <c r="I115" i="14"/>
  <c r="J115" i="14" s="1"/>
  <c r="I116" i="14"/>
  <c r="J116" i="14" s="1"/>
  <c r="I117" i="14"/>
  <c r="J117" i="14" s="1"/>
  <c r="I118" i="14"/>
  <c r="J118" i="14" s="1"/>
  <c r="I119" i="14"/>
  <c r="J119" i="14" s="1"/>
  <c r="I274" i="12"/>
  <c r="J274" i="12" s="1"/>
  <c r="I273" i="12"/>
  <c r="J273" i="12" s="1"/>
  <c r="I272" i="12"/>
  <c r="J272" i="12" s="1"/>
  <c r="I271" i="12"/>
  <c r="J271" i="12" s="1"/>
  <c r="I270" i="12"/>
  <c r="J270" i="12" s="1"/>
  <c r="I269" i="12"/>
  <c r="J269" i="12" s="1"/>
  <c r="I268" i="12"/>
  <c r="J268" i="12" s="1"/>
  <c r="I267" i="12"/>
  <c r="J267" i="12" s="1"/>
  <c r="I266" i="12"/>
  <c r="J266" i="12" s="1"/>
  <c r="I265" i="12"/>
  <c r="J265" i="12" s="1"/>
  <c r="I264" i="12"/>
  <c r="J264" i="12" s="1"/>
  <c r="I263" i="12"/>
  <c r="J263" i="12" s="1"/>
  <c r="I262" i="12"/>
  <c r="J262" i="12" s="1"/>
  <c r="I261" i="12"/>
  <c r="J261" i="12" s="1"/>
  <c r="I260" i="12"/>
  <c r="J260" i="12" s="1"/>
  <c r="I259" i="12"/>
  <c r="J259" i="12" s="1"/>
  <c r="I258" i="12"/>
  <c r="J258" i="12" s="1"/>
  <c r="I257" i="12"/>
  <c r="J257" i="12" s="1"/>
  <c r="I256" i="12"/>
  <c r="J256" i="12" s="1"/>
  <c r="I255" i="12"/>
  <c r="J255" i="12" s="1"/>
  <c r="I254" i="12"/>
  <c r="J254" i="12" s="1"/>
  <c r="I253" i="12"/>
  <c r="J253" i="12" s="1"/>
  <c r="I252" i="12"/>
  <c r="J252" i="12" s="1"/>
  <c r="I251" i="12"/>
  <c r="J251" i="12" s="1"/>
  <c r="I250" i="12"/>
  <c r="J250" i="12" s="1"/>
  <c r="I249" i="12"/>
  <c r="J249" i="12" s="1"/>
  <c r="I248" i="12"/>
  <c r="J248" i="12" s="1"/>
  <c r="I247" i="12"/>
  <c r="J247" i="12" s="1"/>
  <c r="I246" i="12"/>
  <c r="J246" i="12" s="1"/>
  <c r="I245" i="12"/>
  <c r="J245" i="12" s="1"/>
  <c r="I244" i="12"/>
  <c r="J244" i="12" s="1"/>
  <c r="I243" i="12"/>
  <c r="J243" i="12" s="1"/>
  <c r="I242" i="12"/>
  <c r="J242" i="12" s="1"/>
  <c r="I241" i="12"/>
  <c r="J241" i="12" s="1"/>
  <c r="I240" i="12"/>
  <c r="J240" i="12" s="1"/>
  <c r="I239" i="12"/>
  <c r="J239" i="12" s="1"/>
  <c r="I238" i="12"/>
  <c r="J238" i="12" s="1"/>
  <c r="I237" i="12"/>
  <c r="J237" i="12" s="1"/>
  <c r="I236" i="12"/>
  <c r="J236" i="12" s="1"/>
  <c r="I235" i="12"/>
  <c r="J235" i="12" s="1"/>
  <c r="I234" i="12"/>
  <c r="J234" i="12" s="1"/>
  <c r="I233" i="12"/>
  <c r="J233" i="12" s="1"/>
  <c r="I232" i="12"/>
  <c r="J232" i="12" s="1"/>
  <c r="I231" i="12"/>
  <c r="J231" i="12" s="1"/>
  <c r="I230" i="12"/>
  <c r="J230" i="12" s="1"/>
  <c r="I229" i="12"/>
  <c r="J229" i="12" s="1"/>
  <c r="I228" i="12"/>
  <c r="J228" i="12" s="1"/>
  <c r="I227" i="12"/>
  <c r="J227" i="12" s="1"/>
  <c r="I226" i="12"/>
  <c r="J226" i="12" s="1"/>
  <c r="I225" i="12"/>
  <c r="J225" i="12" s="1"/>
  <c r="I224" i="12"/>
  <c r="J224" i="12" s="1"/>
  <c r="I223" i="12"/>
  <c r="J223" i="12" s="1"/>
  <c r="I222" i="12"/>
  <c r="J222" i="12" s="1"/>
  <c r="I221" i="12"/>
  <c r="J221" i="12" s="1"/>
  <c r="I220" i="12"/>
  <c r="J220" i="12" s="1"/>
  <c r="I219" i="12"/>
  <c r="J219" i="12" s="1"/>
  <c r="I218" i="12"/>
  <c r="J218" i="12" s="1"/>
  <c r="I217" i="12"/>
  <c r="J217" i="12" s="1"/>
  <c r="I216" i="12"/>
  <c r="J216" i="12" s="1"/>
  <c r="I215" i="12"/>
  <c r="J215" i="12" s="1"/>
  <c r="I214" i="12"/>
  <c r="J214" i="12" s="1"/>
  <c r="I213" i="12"/>
  <c r="J213" i="12" s="1"/>
  <c r="I212" i="12"/>
  <c r="J212" i="12" s="1"/>
  <c r="I211" i="12"/>
  <c r="J211" i="12" s="1"/>
  <c r="I210" i="12"/>
  <c r="J210" i="12" s="1"/>
  <c r="I209" i="12"/>
  <c r="J209" i="12" s="1"/>
  <c r="I208" i="12"/>
  <c r="J208" i="12" s="1"/>
  <c r="I207" i="12"/>
  <c r="J207" i="12" s="1"/>
  <c r="I206" i="12"/>
  <c r="J206" i="12" s="1"/>
  <c r="I205" i="12"/>
  <c r="J205" i="12" s="1"/>
  <c r="I204" i="12"/>
  <c r="J204" i="12" s="1"/>
  <c r="I203" i="12"/>
  <c r="J203" i="12" s="1"/>
  <c r="I202" i="12"/>
  <c r="J202" i="12" s="1"/>
  <c r="I201" i="12"/>
  <c r="J201" i="12" s="1"/>
  <c r="I200" i="12"/>
  <c r="J200" i="12" s="1"/>
  <c r="I199" i="12"/>
  <c r="J199" i="12" s="1"/>
  <c r="I198" i="12"/>
  <c r="J198" i="12" s="1"/>
  <c r="I197" i="12"/>
  <c r="J197" i="12" s="1"/>
  <c r="I196" i="12"/>
  <c r="J196" i="12" s="1"/>
  <c r="I195" i="12"/>
  <c r="J195" i="12" s="1"/>
  <c r="I194" i="12"/>
  <c r="J194" i="12" s="1"/>
  <c r="I193" i="12"/>
  <c r="J193" i="12" s="1"/>
  <c r="I192" i="12"/>
  <c r="J192" i="12" s="1"/>
  <c r="I191" i="12"/>
  <c r="J191" i="12" s="1"/>
  <c r="I190" i="12"/>
  <c r="J190" i="12" s="1"/>
  <c r="I189" i="12"/>
  <c r="J189" i="12" s="1"/>
  <c r="I188" i="12"/>
  <c r="J188" i="12" s="1"/>
  <c r="I187" i="12"/>
  <c r="J187" i="12" s="1"/>
  <c r="I186" i="12"/>
  <c r="J186" i="12" s="1"/>
  <c r="I185" i="12"/>
  <c r="J185" i="12" s="1"/>
  <c r="I184" i="12"/>
  <c r="J184" i="12" s="1"/>
  <c r="I183" i="12"/>
  <c r="J183" i="12" s="1"/>
  <c r="I182" i="12"/>
  <c r="J182" i="12" s="1"/>
  <c r="I181" i="12"/>
  <c r="J181" i="12" s="1"/>
  <c r="I180" i="12"/>
  <c r="J180" i="12" s="1"/>
  <c r="I179" i="12"/>
  <c r="J179" i="12" s="1"/>
  <c r="I178" i="12"/>
  <c r="J178" i="12" s="1"/>
  <c r="I177" i="12"/>
  <c r="J177" i="12" s="1"/>
  <c r="F39" i="11" l="1"/>
  <c r="F34" i="11"/>
  <c r="F33" i="11"/>
  <c r="F32" i="11"/>
  <c r="F31" i="11"/>
  <c r="F10" i="11"/>
  <c r="F11" i="11"/>
  <c r="F12" i="11"/>
  <c r="F13" i="11"/>
  <c r="F14" i="11"/>
  <c r="F15" i="11"/>
  <c r="F16" i="11"/>
  <c r="F17" i="11"/>
  <c r="F18" i="11"/>
  <c r="F19" i="11"/>
  <c r="F20" i="11"/>
  <c r="F21" i="11"/>
  <c r="F22" i="11"/>
  <c r="F23" i="11"/>
  <c r="F24" i="11"/>
  <c r="F9" i="11"/>
  <c r="I54" i="17" l="1"/>
  <c r="C10" i="4" l="1"/>
  <c r="C31" i="4" s="1"/>
  <c r="C43" i="4" s="1"/>
  <c r="I144" i="12"/>
  <c r="C45" i="4" l="1"/>
  <c r="C11" i="28"/>
  <c r="E11" i="28" s="1"/>
  <c r="E17" i="28" s="1"/>
  <c r="D44" i="11"/>
  <c r="I44" i="11" s="1"/>
  <c r="I19" i="15"/>
  <c r="I18" i="15"/>
  <c r="I17" i="15"/>
  <c r="I16" i="15"/>
  <c r="I15" i="15"/>
  <c r="I14" i="15"/>
  <c r="I13" i="15"/>
  <c r="I12" i="15"/>
  <c r="I11" i="15"/>
  <c r="I10" i="15"/>
  <c r="I69" i="14"/>
  <c r="I68" i="14"/>
  <c r="I67" i="14"/>
  <c r="I66" i="14"/>
  <c r="I65" i="14"/>
  <c r="I64" i="14"/>
  <c r="I63" i="14"/>
  <c r="I62" i="14"/>
  <c r="I61" i="14"/>
  <c r="I60" i="14"/>
  <c r="I59" i="14"/>
  <c r="I58" i="14"/>
  <c r="I57" i="14"/>
  <c r="I56" i="14"/>
  <c r="I55" i="14"/>
  <c r="I54" i="14"/>
  <c r="I53" i="14"/>
  <c r="I52" i="14"/>
  <c r="I51" i="14"/>
  <c r="I50" i="14"/>
  <c r="I49" i="14"/>
  <c r="I48" i="14"/>
  <c r="I47" i="14"/>
  <c r="I46" i="14"/>
  <c r="I45" i="14"/>
  <c r="I44" i="14"/>
  <c r="I43" i="14"/>
  <c r="I42" i="14"/>
  <c r="I41" i="14"/>
  <c r="I40" i="14"/>
  <c r="J40" i="14" s="1"/>
  <c r="I39" i="14"/>
  <c r="I38" i="14"/>
  <c r="I37" i="14"/>
  <c r="I36" i="14"/>
  <c r="I35" i="14"/>
  <c r="I34" i="14"/>
  <c r="I33" i="14"/>
  <c r="I32" i="14"/>
  <c r="I31" i="14"/>
  <c r="I30" i="14"/>
  <c r="I29" i="14"/>
  <c r="I28" i="14"/>
  <c r="I27" i="14"/>
  <c r="I26" i="14"/>
  <c r="I25" i="14"/>
  <c r="I24" i="14"/>
  <c r="I23" i="14"/>
  <c r="I22" i="14"/>
  <c r="I21" i="14"/>
  <c r="I20" i="14"/>
  <c r="I19" i="14"/>
  <c r="I18" i="14"/>
  <c r="I17" i="14"/>
  <c r="I16" i="14"/>
  <c r="I15" i="14"/>
  <c r="I14" i="14"/>
  <c r="I13" i="14"/>
  <c r="I12" i="14"/>
  <c r="I11" i="14"/>
  <c r="I10" i="14"/>
  <c r="I11" i="13"/>
  <c r="I176" i="12"/>
  <c r="I175" i="12"/>
  <c r="I174" i="12"/>
  <c r="I173" i="12"/>
  <c r="I172" i="12"/>
  <c r="I171" i="12"/>
  <c r="I170" i="12"/>
  <c r="I169" i="12"/>
  <c r="I168" i="12"/>
  <c r="I167" i="12"/>
  <c r="I166" i="12"/>
  <c r="I165" i="12"/>
  <c r="I164" i="12"/>
  <c r="I163" i="12"/>
  <c r="I162" i="12"/>
  <c r="I161" i="12"/>
  <c r="I160" i="12"/>
  <c r="I159" i="12"/>
  <c r="I158" i="12"/>
  <c r="I157" i="12"/>
  <c r="I156" i="12"/>
  <c r="I155" i="12"/>
  <c r="I154" i="12"/>
  <c r="I153" i="12"/>
  <c r="I152" i="12"/>
  <c r="I151" i="12"/>
  <c r="I150" i="12"/>
  <c r="I149" i="12"/>
  <c r="I148" i="12"/>
  <c r="I147" i="12"/>
  <c r="I146" i="12"/>
  <c r="I145" i="12"/>
  <c r="I143" i="12"/>
  <c r="I142" i="12"/>
  <c r="I141" i="12"/>
  <c r="I140" i="12"/>
  <c r="I139" i="12"/>
  <c r="I138" i="12"/>
  <c r="I137" i="12"/>
  <c r="I136" i="12"/>
  <c r="I135" i="12"/>
  <c r="I134" i="12"/>
  <c r="I133" i="12"/>
  <c r="I132" i="12"/>
  <c r="I131" i="12"/>
  <c r="I130" i="12"/>
  <c r="I129" i="12"/>
  <c r="I128" i="12"/>
  <c r="I127" i="12"/>
  <c r="I126" i="12"/>
  <c r="I125" i="12"/>
  <c r="I124" i="12"/>
  <c r="I123" i="12"/>
  <c r="I122" i="12"/>
  <c r="I121" i="12"/>
  <c r="I120" i="12"/>
  <c r="I119" i="12"/>
  <c r="I118" i="12"/>
  <c r="I117" i="12"/>
  <c r="I116" i="12"/>
  <c r="I115" i="12"/>
  <c r="I114" i="12"/>
  <c r="I113" i="12"/>
  <c r="I112" i="12"/>
  <c r="I111" i="12"/>
  <c r="I110" i="12"/>
  <c r="I109" i="12"/>
  <c r="I108" i="12"/>
  <c r="I107" i="12"/>
  <c r="I106" i="12"/>
  <c r="I105" i="12"/>
  <c r="I104" i="12"/>
  <c r="I103" i="12"/>
  <c r="I102" i="12"/>
  <c r="I101" i="12"/>
  <c r="I100" i="12"/>
  <c r="I97" i="12"/>
  <c r="I96" i="12"/>
  <c r="I95" i="12"/>
  <c r="I94" i="12"/>
  <c r="I93" i="12"/>
  <c r="I92" i="12"/>
  <c r="I91" i="12"/>
  <c r="I90" i="12"/>
  <c r="I89" i="12"/>
  <c r="I88" i="12"/>
  <c r="I87" i="12"/>
  <c r="I86" i="12"/>
  <c r="I85" i="12"/>
  <c r="I84" i="12"/>
  <c r="I83" i="12"/>
  <c r="I82" i="12"/>
  <c r="I81" i="12"/>
  <c r="I80" i="12"/>
  <c r="I79" i="12"/>
  <c r="I78" i="12"/>
  <c r="I77" i="12"/>
  <c r="I76" i="12"/>
  <c r="I75" i="12"/>
  <c r="I74" i="12"/>
  <c r="I73" i="12"/>
  <c r="I72" i="12"/>
  <c r="I71" i="12"/>
  <c r="I70" i="12"/>
  <c r="I69" i="12"/>
  <c r="I68" i="12"/>
  <c r="I67" i="12"/>
  <c r="I66" i="12"/>
  <c r="I65" i="12"/>
  <c r="I64" i="12"/>
  <c r="I63" i="12"/>
  <c r="I62" i="12"/>
  <c r="I61" i="12"/>
  <c r="I60" i="12"/>
  <c r="I59" i="12"/>
  <c r="I58" i="12"/>
  <c r="I57" i="12"/>
  <c r="I56" i="12"/>
  <c r="I55" i="12"/>
  <c r="I54" i="12"/>
  <c r="I53" i="12"/>
  <c r="I52" i="12"/>
  <c r="I51" i="12"/>
  <c r="I50" i="12"/>
  <c r="I49" i="12"/>
  <c r="I48" i="12"/>
  <c r="I47" i="12"/>
  <c r="I46" i="12"/>
  <c r="I45" i="12"/>
  <c r="I44" i="12"/>
  <c r="I43" i="12"/>
  <c r="I42" i="12"/>
  <c r="I41" i="12"/>
  <c r="I40" i="12"/>
  <c r="I39" i="12"/>
  <c r="I38" i="12"/>
  <c r="I37" i="12"/>
  <c r="I36" i="12"/>
  <c r="I35" i="12"/>
  <c r="I34" i="12"/>
  <c r="I33" i="12"/>
  <c r="I32" i="12"/>
  <c r="I31" i="12"/>
  <c r="I30" i="12"/>
  <c r="I29" i="12"/>
  <c r="I28" i="12"/>
  <c r="I27" i="12"/>
  <c r="I26" i="12"/>
  <c r="I25" i="12"/>
  <c r="I24" i="12"/>
  <c r="I23" i="12"/>
  <c r="I22" i="12"/>
  <c r="I21" i="12"/>
  <c r="I20" i="12"/>
  <c r="I19" i="12"/>
  <c r="I18" i="12"/>
  <c r="I17" i="12"/>
  <c r="I16" i="12"/>
  <c r="I15" i="12"/>
  <c r="I14" i="12"/>
  <c r="I13" i="12"/>
  <c r="I12" i="12"/>
  <c r="I11" i="12"/>
  <c r="I10" i="12"/>
  <c r="G51" i="16" l="1"/>
  <c r="G50" i="16"/>
  <c r="G49" i="16"/>
  <c r="G48" i="16"/>
  <c r="G47" i="16"/>
  <c r="G46" i="16"/>
  <c r="G45" i="16"/>
  <c r="G44" i="16"/>
  <c r="G43" i="16"/>
  <c r="G42" i="16"/>
  <c r="E68" i="11" s="1"/>
  <c r="F68" i="11" s="1"/>
  <c r="G41" i="16"/>
  <c r="G40" i="16"/>
  <c r="G39" i="16"/>
  <c r="E67" i="11" s="1"/>
  <c r="F67" i="11" s="1"/>
  <c r="G38" i="16"/>
  <c r="G37" i="16"/>
  <c r="G36" i="16"/>
  <c r="G35" i="16"/>
  <c r="G34" i="16"/>
  <c r="G33" i="16"/>
  <c r="G32" i="16"/>
  <c r="G31" i="16"/>
  <c r="G30" i="16"/>
  <c r="G29" i="16"/>
  <c r="G28" i="16"/>
  <c r="G27" i="16"/>
  <c r="G26" i="16"/>
  <c r="G25" i="16"/>
  <c r="E69" i="11" s="1"/>
  <c r="F69" i="11" s="1"/>
  <c r="G24" i="16"/>
  <c r="G23" i="16"/>
  <c r="G22" i="16"/>
  <c r="E66" i="11" s="1"/>
  <c r="F66" i="11" s="1"/>
  <c r="G21" i="16"/>
  <c r="G20" i="16"/>
  <c r="G19" i="16"/>
  <c r="G18" i="16"/>
  <c r="G17" i="16"/>
  <c r="G16" i="16"/>
  <c r="G15" i="16"/>
  <c r="G14" i="16"/>
  <c r="G13" i="16"/>
  <c r="G12" i="16"/>
  <c r="G11" i="16"/>
  <c r="G10" i="16"/>
  <c r="K19" i="15"/>
  <c r="K17" i="15"/>
  <c r="K16" i="15"/>
  <c r="K15" i="15"/>
  <c r="K13" i="15"/>
  <c r="K12" i="15"/>
  <c r="K11" i="15"/>
  <c r="J69" i="14"/>
  <c r="J68" i="14"/>
  <c r="J67" i="14"/>
  <c r="J66" i="14"/>
  <c r="J65" i="14"/>
  <c r="J64" i="14"/>
  <c r="J63" i="14"/>
  <c r="J62" i="14"/>
  <c r="J61" i="14"/>
  <c r="J60" i="14"/>
  <c r="J59" i="14"/>
  <c r="J58" i="14"/>
  <c r="J57" i="14"/>
  <c r="J56" i="14"/>
  <c r="J55" i="14"/>
  <c r="J54" i="14"/>
  <c r="J53" i="14"/>
  <c r="J52" i="14"/>
  <c r="J51" i="14"/>
  <c r="J50" i="14"/>
  <c r="J49" i="14"/>
  <c r="J48" i="14"/>
  <c r="J47" i="14"/>
  <c r="J46" i="14"/>
  <c r="J45" i="14"/>
  <c r="J44" i="14"/>
  <c r="J43" i="14"/>
  <c r="J42" i="14"/>
  <c r="J41" i="14"/>
  <c r="J39" i="14"/>
  <c r="J38" i="14"/>
  <c r="J37" i="14"/>
  <c r="J36" i="14"/>
  <c r="J35" i="14"/>
  <c r="J34" i="14"/>
  <c r="J33" i="14"/>
  <c r="J32" i="14"/>
  <c r="J31" i="14"/>
  <c r="J30" i="14"/>
  <c r="J29" i="14"/>
  <c r="J28" i="14"/>
  <c r="J27" i="14"/>
  <c r="J26" i="14"/>
  <c r="J25" i="14"/>
  <c r="J24" i="14"/>
  <c r="J23" i="14"/>
  <c r="J22" i="14"/>
  <c r="J21" i="14"/>
  <c r="J20" i="14"/>
  <c r="J19" i="14"/>
  <c r="J18" i="14"/>
  <c r="J17" i="14"/>
  <c r="J16" i="14"/>
  <c r="J15" i="14"/>
  <c r="J14" i="14"/>
  <c r="J13" i="14"/>
  <c r="J12" i="14"/>
  <c r="J11" i="14"/>
  <c r="J11" i="13"/>
  <c r="J176" i="12"/>
  <c r="J175" i="12"/>
  <c r="J174" i="12"/>
  <c r="J173" i="12"/>
  <c r="J172" i="12"/>
  <c r="J171" i="12"/>
  <c r="J170" i="12"/>
  <c r="J169" i="12"/>
  <c r="J168" i="12"/>
  <c r="J167" i="12"/>
  <c r="J166" i="12"/>
  <c r="J165" i="12"/>
  <c r="J164" i="12"/>
  <c r="J163" i="12"/>
  <c r="J162" i="12"/>
  <c r="J161" i="12"/>
  <c r="J160" i="12"/>
  <c r="J159" i="12"/>
  <c r="J158" i="12"/>
  <c r="J157" i="12"/>
  <c r="J156" i="12"/>
  <c r="J155" i="12"/>
  <c r="J154" i="12"/>
  <c r="J153" i="12"/>
  <c r="J152" i="12"/>
  <c r="J151" i="12"/>
  <c r="J150" i="12"/>
  <c r="J149" i="12"/>
  <c r="J148" i="12"/>
  <c r="J147" i="12"/>
  <c r="J146" i="12"/>
  <c r="J145" i="12"/>
  <c r="J144" i="12"/>
  <c r="J143" i="12"/>
  <c r="J142" i="12"/>
  <c r="J141" i="12"/>
  <c r="J140" i="12"/>
  <c r="J139" i="12"/>
  <c r="J138" i="12"/>
  <c r="J137" i="12"/>
  <c r="J136" i="12"/>
  <c r="J135" i="12"/>
  <c r="J134" i="12"/>
  <c r="J133" i="12"/>
  <c r="J132" i="12"/>
  <c r="J131" i="12"/>
  <c r="J130" i="12"/>
  <c r="J129" i="12"/>
  <c r="J128" i="12"/>
  <c r="J127" i="12"/>
  <c r="J126" i="12"/>
  <c r="J125" i="12"/>
  <c r="J124" i="12"/>
  <c r="J123" i="12"/>
  <c r="J122" i="12"/>
  <c r="J121" i="12"/>
  <c r="J120" i="12"/>
  <c r="J119" i="12"/>
  <c r="J118" i="12"/>
  <c r="J117" i="12"/>
  <c r="J116" i="12"/>
  <c r="J115" i="12"/>
  <c r="J114" i="12"/>
  <c r="J113" i="12"/>
  <c r="J112" i="12"/>
  <c r="J111" i="12"/>
  <c r="J110" i="12"/>
  <c r="J109" i="12"/>
  <c r="J108" i="12"/>
  <c r="J107" i="12"/>
  <c r="J106" i="12"/>
  <c r="J105" i="12"/>
  <c r="J104" i="12"/>
  <c r="J103" i="12"/>
  <c r="J102" i="12"/>
  <c r="J101" i="12"/>
  <c r="J100" i="12"/>
  <c r="J97" i="12"/>
  <c r="J96" i="12"/>
  <c r="J95" i="12"/>
  <c r="J94" i="12"/>
  <c r="J93" i="12"/>
  <c r="J92" i="12"/>
  <c r="J91" i="12"/>
  <c r="J90" i="12"/>
  <c r="J89" i="12"/>
  <c r="J88" i="12"/>
  <c r="J87" i="12"/>
  <c r="J86" i="12"/>
  <c r="J85" i="12"/>
  <c r="J84" i="12"/>
  <c r="J83" i="12"/>
  <c r="J82" i="12"/>
  <c r="J81" i="12"/>
  <c r="J80" i="12"/>
  <c r="J79" i="12"/>
  <c r="J78" i="12"/>
  <c r="J77" i="12"/>
  <c r="J76" i="12"/>
  <c r="J75" i="12"/>
  <c r="J74"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J34" i="12"/>
  <c r="J33" i="12"/>
  <c r="J32" i="12"/>
  <c r="J31" i="12"/>
  <c r="J30" i="12"/>
  <c r="J29" i="12"/>
  <c r="J28" i="12"/>
  <c r="J27" i="12"/>
  <c r="J26" i="12"/>
  <c r="J25" i="12"/>
  <c r="J24" i="12"/>
  <c r="J23" i="12"/>
  <c r="J22" i="12"/>
  <c r="J21" i="12"/>
  <c r="J20" i="12"/>
  <c r="J19" i="12"/>
  <c r="J18" i="12"/>
  <c r="J17" i="12"/>
  <c r="J16" i="12"/>
  <c r="J15" i="12"/>
  <c r="J14" i="12"/>
  <c r="J13" i="12"/>
  <c r="J12" i="12"/>
  <c r="J11" i="12"/>
  <c r="J10" i="12"/>
  <c r="K18" i="15"/>
  <c r="K14" i="15"/>
  <c r="K10" i="15"/>
  <c r="J10" i="14"/>
  <c r="D70" i="11"/>
  <c r="I70" i="11" s="1"/>
  <c r="K70" i="11" s="1"/>
  <c r="D65" i="11"/>
  <c r="I65" i="11" s="1"/>
  <c r="K65" i="11" s="1"/>
  <c r="D64" i="11"/>
  <c r="I64" i="11" s="1"/>
  <c r="K64" i="11" s="1"/>
  <c r="D63" i="11"/>
  <c r="I63" i="11" s="1"/>
  <c r="K63" i="11" s="1"/>
  <c r="D62" i="11"/>
  <c r="I62" i="11" s="1"/>
  <c r="K62" i="11" s="1"/>
  <c r="D59" i="11"/>
  <c r="I59" i="11" s="1"/>
  <c r="D58" i="11"/>
  <c r="I58" i="11" s="1"/>
  <c r="D57" i="11"/>
  <c r="I57" i="11" s="1"/>
  <c r="D56" i="11"/>
  <c r="I56" i="11" s="1"/>
  <c r="D55" i="11"/>
  <c r="I55" i="11" s="1"/>
  <c r="D54" i="11"/>
  <c r="I54" i="11" s="1"/>
  <c r="D53" i="11"/>
  <c r="I53" i="11" s="1"/>
  <c r="D52" i="11"/>
  <c r="I52" i="11" s="1"/>
  <c r="D51" i="11"/>
  <c r="I51" i="11" s="1"/>
  <c r="D50" i="11"/>
  <c r="I50" i="11" s="1"/>
  <c r="D49" i="11"/>
  <c r="I49" i="11" s="1"/>
  <c r="D48" i="11"/>
  <c r="I48" i="11" s="1"/>
  <c r="D47" i="11"/>
  <c r="I47" i="11" s="1"/>
  <c r="D46" i="11"/>
  <c r="I46" i="11" s="1"/>
  <c r="D45" i="11"/>
  <c r="I45" i="11" s="1"/>
  <c r="E23" i="28" l="1"/>
  <c r="E46" i="11"/>
  <c r="F46" i="11" s="1"/>
  <c r="E53" i="11"/>
  <c r="F53" i="11" s="1"/>
  <c r="E47" i="11"/>
  <c r="F47" i="11" s="1"/>
  <c r="E49" i="11"/>
  <c r="F49" i="11" s="1"/>
  <c r="E54" i="11"/>
  <c r="F54" i="11" s="1"/>
  <c r="E44" i="11"/>
  <c r="F44" i="11" s="1"/>
  <c r="E55" i="11"/>
  <c r="F55" i="11" s="1"/>
  <c r="E52" i="11"/>
  <c r="F52" i="11" s="1"/>
  <c r="E65" i="11"/>
  <c r="F65" i="11" s="1"/>
  <c r="E64" i="11"/>
  <c r="F64" i="11" s="1"/>
  <c r="E45" i="11"/>
  <c r="F45" i="11" s="1"/>
  <c r="E48" i="11"/>
  <c r="F48" i="11" s="1"/>
  <c r="E56" i="11"/>
  <c r="F56" i="11" s="1"/>
  <c r="E59" i="11"/>
  <c r="F59" i="11" s="1"/>
  <c r="E62" i="11"/>
  <c r="F62" i="11" s="1"/>
  <c r="E51" i="11"/>
  <c r="F51" i="11" s="1"/>
  <c r="E50" i="11"/>
  <c r="F50" i="11" s="1"/>
  <c r="E57" i="11"/>
  <c r="F57" i="11" s="1"/>
  <c r="E63" i="11"/>
  <c r="F63" i="11" s="1"/>
  <c r="E58" i="11"/>
  <c r="F58" i="11" s="1"/>
  <c r="G65" i="11" l="1"/>
  <c r="G63" i="11"/>
  <c r="G64" i="11"/>
  <c r="G62" i="11"/>
  <c r="G68" i="11"/>
  <c r="G66" i="11"/>
  <c r="G67" i="11"/>
  <c r="G69" i="11"/>
  <c r="G59" i="11"/>
  <c r="G53" i="11"/>
  <c r="G57" i="11"/>
  <c r="G56" i="11"/>
  <c r="G58" i="11"/>
  <c r="G54" i="11"/>
  <c r="G52" i="11"/>
  <c r="G55" i="11"/>
  <c r="G50" i="11"/>
  <c r="G51" i="11"/>
  <c r="G48" i="11"/>
  <c r="G49" i="11"/>
  <c r="G45" i="11"/>
  <c r="G47" i="11"/>
  <c r="G44" i="11"/>
  <c r="G46" i="11"/>
  <c r="I71" i="11"/>
  <c r="C20" i="28" l="1"/>
  <c r="E20" i="28" s="1"/>
  <c r="E25" i="28" s="1"/>
  <c r="E20" i="32"/>
  <c r="D20" i="32"/>
  <c r="C20" i="32"/>
  <c r="B20" i="32"/>
  <c r="C13" i="32"/>
  <c r="D13" i="32"/>
  <c r="E13" i="32"/>
  <c r="B13"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tc={DCB5D845-ECBC-4377-AAB6-13DF0840BD3E}</author>
  </authors>
  <commentList>
    <comment ref="B8" authorId="0" shapeId="0" xr:uid="{DCB5D845-ECBC-4377-AAB6-13DF0840BD3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arbitrer au niveau de l'offre?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DEROUET Sabrina</author>
    <author>tc={36CE4F53-C54A-43B1-917B-A4BECA05C504}</author>
    <author>tc={081A124D-92A0-44A3-93C1-65C1F95BC33F}</author>
  </authors>
  <commentList>
    <comment ref="C8" authorId="0" shapeId="0" xr:uid="{5B7C896C-4A95-4BA7-97EB-CC63A9A24C7E}">
      <text>
        <r>
          <rPr>
            <sz val="10"/>
            <rFont val="Arial"/>
          </rPr>
          <t xml:space="preserve">DEROUET Sabrina:
</t>
        </r>
      </text>
    </comment>
    <comment ref="A104" authorId="1" shapeId="0" xr:uid="{36CE4F53-C54A-43B1-917B-A4BECA05C50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redondance</t>
      </text>
    </comment>
    <comment ref="A169" authorId="2" shapeId="0" xr:uid="{081A124D-92A0-44A3-93C1-65C1F95BC33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redondance</t>
      </text>
    </comment>
  </commentList>
</comments>
</file>

<file path=xl/sharedStrings.xml><?xml version="1.0" encoding="utf-8"?>
<sst xmlns="http://schemas.openxmlformats.org/spreadsheetml/2006/main" count="970" uniqueCount="399">
  <si>
    <t>CADRE DE REPONSE FINANCIER</t>
  </si>
  <si>
    <t>Prestation de restauration pour le personnel du CHU de Nantes 
sur le site de l'Hôpital Loire Santé</t>
  </si>
  <si>
    <t xml:space="preserve">REGLES DE REMPLISSAGE DU CADRE FINANCIER
Pour chaque onglet du présent cadre,les régles spécifiques de remplissage seront précisées.
Pour tous les onglets du présent cadre, les tableaux doivent être complétés avec précision, le candidat complète uniquement les cellules sur fond bleu.
En dehors des élements à noter dans les cellules sur fond bleu, ce document ne peut en aucun cas être modifié sous peine d’irrégularité de l’offre. 
Aucune ligne ne doit être supprimée ou modifiée, la protection des feuilles par mot de passe ne doit pas être ôtée ni désactivée, sous peine que l'offre soit écartée. </t>
  </si>
  <si>
    <t>Précisez votre Raison Sociale/Enseigne/Marque :</t>
  </si>
  <si>
    <t>Bordereau de Prix Unitaires (BPU) - Denrées alimentaires</t>
  </si>
  <si>
    <r>
      <rPr>
        <sz val="12"/>
        <color rgb="FF000000"/>
        <rFont val="Arial"/>
      </rPr>
      <t xml:space="preserve">Le BPU (Bordereau de prix unitaire) définit les produits commandés de manière récurrente pour les denrées concernées au marché. 
</t>
    </r>
    <r>
      <rPr>
        <u/>
        <sz val="12"/>
        <color rgb="FF000000"/>
        <rFont val="Arial"/>
      </rPr>
      <t>Mode d'utilisation du tableau</t>
    </r>
    <r>
      <rPr>
        <sz val="12"/>
        <color rgb="FF000000"/>
        <rFont val="Arial"/>
      </rPr>
      <t xml:space="preserve"> :                                                                                                                                                                           
Toutes les cases de prix doivent être renseignées, les mentions de types "zéro" et "inclus" sont interdites au BPU. Aucune ligne ne doit être supprimée ou modifiée sous peine que l'offre soit écartée. </t>
    </r>
  </si>
  <si>
    <t>Prix alimentaires - Restauration traditionnelle</t>
  </si>
  <si>
    <t>Catégories de Prix</t>
  </si>
  <si>
    <t>Prix en € HT</t>
  </si>
  <si>
    <t>Taux TVA</t>
  </si>
  <si>
    <t>Prix en € TTC</t>
  </si>
  <si>
    <t>Hors d'œuvres</t>
  </si>
  <si>
    <t>Plats garnis</t>
  </si>
  <si>
    <t>Desserts - laitages</t>
  </si>
  <si>
    <t>Boissons</t>
  </si>
  <si>
    <t>Assiette de légumes seuls</t>
  </si>
  <si>
    <t>hors catégorie</t>
  </si>
  <si>
    <t>Prix alimentaires - Cafétéria</t>
  </si>
  <si>
    <t>Cafétéria</t>
  </si>
  <si>
    <t>Cafés, thés, infusions</t>
  </si>
  <si>
    <t>Estimation du coût alimentaire prévisionnel des repas en € TTC</t>
  </si>
  <si>
    <t>Composants du repas</t>
  </si>
  <si>
    <t xml:space="preserve">Catégories de prix </t>
  </si>
  <si>
    <t>Montant des propositions</t>
  </si>
  <si>
    <t>Nombre de propositions</t>
  </si>
  <si>
    <t>Répartition Offre</t>
  </si>
  <si>
    <t>Pondération</t>
  </si>
  <si>
    <t>Coût Alimentaire</t>
  </si>
  <si>
    <t>Entrées</t>
  </si>
  <si>
    <t>Laitages &amp; Desserts</t>
  </si>
  <si>
    <t>HC</t>
  </si>
  <si>
    <t>Redevance versée au CHU (% CA)</t>
  </si>
  <si>
    <t>Bordereau de Prix Unitaires (BPU) - Hors d'œuvres</t>
  </si>
  <si>
    <r>
      <t xml:space="preserve">Le BPU (Bordereau de prix unitaire) définit les produits commandés de manière récurrente pour les denrées concernées au marché. 
</t>
    </r>
    <r>
      <rPr>
        <u/>
        <sz val="12"/>
        <color theme="1"/>
        <rFont val="Arial"/>
        <family val="2"/>
      </rPr>
      <t>Mode d'utilisation du tableau</t>
    </r>
    <r>
      <rPr>
        <sz val="12"/>
        <color theme="1"/>
        <rFont val="Arial"/>
        <family val="2"/>
      </rPr>
      <t xml:space="preserve"> :   
Les candidats doivent ajouter les recettes proposées au titre de leur offre dans la colonne "Recettes".
Pour toutes les recettes, les candidats doivent indiquer le calibrage net par asiette dans la colonne dédiée.   
Pour les colonnes intitulées " Alimentation Durable", en cochant avec une croix, les candidats précisent si les denrées proposées pour chaque ligne sont bio  et/ou label et/ou circuit court
Les cases de prix doivent être renseignées en utilisant la colonne "Catégorie (1 à 4)", les mentions de types "zéro" et "inclus" sont interdites au BPU. Aucune ligne ne doit être supprimée ou modifiée sous peine que l'offre soit écartée. </t>
    </r>
  </si>
  <si>
    <t>Liste des hors d'œuvre</t>
  </si>
  <si>
    <t>Catégorie nutritionnelle</t>
  </si>
  <si>
    <t>Recettes</t>
  </si>
  <si>
    <t xml:space="preserve">Calibrage net assiette (pièce ou grammes)
</t>
  </si>
  <si>
    <t>Alimentation Durable</t>
  </si>
  <si>
    <t>Prix</t>
  </si>
  <si>
    <t>Bio</t>
  </si>
  <si>
    <t>Label</t>
  </si>
  <si>
    <t>Circuit court</t>
  </si>
  <si>
    <t>Catégorie (1 à 4)</t>
  </si>
  <si>
    <t>HT</t>
  </si>
  <si>
    <t>TTC - TVA 10%</t>
  </si>
  <si>
    <t>Salad'bar</t>
  </si>
  <si>
    <t>Salad'bar Petit contenant</t>
  </si>
  <si>
    <t>contenant 15 cl</t>
  </si>
  <si>
    <t>Salad'bar Moyen contenant</t>
  </si>
  <si>
    <t>contenant 25 cl</t>
  </si>
  <si>
    <t>Salad'bar Grand contenant</t>
  </si>
  <si>
    <t>contenant 35 cl</t>
  </si>
  <si>
    <t>Soupes</t>
  </si>
  <si>
    <t>20 cl</t>
  </si>
  <si>
    <t>Hors d'œuvres à base de crudités</t>
  </si>
  <si>
    <t>Hors d'œuvres à base de cuidités</t>
  </si>
  <si>
    <t>Hors d'œuvres à base de charcuteries</t>
  </si>
  <si>
    <t>Hors d'œuvres à base de poisson</t>
  </si>
  <si>
    <t>Hors d'œuvre à base d'œufs</t>
  </si>
  <si>
    <t>Bordereau de Prix Unitaires (BPU) - Plats Garnis</t>
  </si>
  <si>
    <r>
      <t xml:space="preserve">Le BPU (Bordereau de prix unitaire) définit les produits commandés de manière récurrente pour les denrées concernées au marché. 
</t>
    </r>
    <r>
      <rPr>
        <u/>
        <sz val="12"/>
        <color theme="1"/>
        <rFont val="Arial"/>
        <family val="2"/>
      </rPr>
      <t>Mode d'utilisation du tableau</t>
    </r>
    <r>
      <rPr>
        <sz val="12"/>
        <color theme="1"/>
        <rFont val="Arial"/>
        <family val="2"/>
      </rPr>
      <t xml:space="preserve"> :     
Les candidats doivent ajouter les recettes proposées au titre de leur offre dans la colonne "Recettes".
Pour toutes les recettes, les candidats doivent indiquer le calibrage net par asiette dans la colonne dédiée.   
Pour les colonnes intitulées " Alimentation Durable", en cochant avec une croix, les candidats précisent si les denrées proposées pour chaque ligne sont bio  et/ou label et/ou circuit court
Les cases de prix doivent être renseignées en utilisant la colonne "Catégorie (1 à 4)", les mentions de types "zéro" et "inclus" sont interdites au BPU. Aucune ligne ne doit être supprimée ou modifiée sous peine que l'offre soit écartée. </t>
    </r>
  </si>
  <si>
    <t>Liste des plats garnis</t>
  </si>
  <si>
    <t>Hors Catégorie</t>
  </si>
  <si>
    <t>Plat principal à base d'œufs</t>
  </si>
  <si>
    <t>Œufs au plat</t>
  </si>
  <si>
    <t>Œufs brouillés</t>
  </si>
  <si>
    <t>Œufs cocotte</t>
  </si>
  <si>
    <t>Œufs pochés</t>
  </si>
  <si>
    <t>Omelette avec garniture</t>
  </si>
  <si>
    <t>Plat principal à base de volaille</t>
  </si>
  <si>
    <t>Cuisse de poule poché sauce suprème</t>
  </si>
  <si>
    <t>220 g</t>
  </si>
  <si>
    <t>Cuisse de canard</t>
  </si>
  <si>
    <t>Cuisse de lapin</t>
  </si>
  <si>
    <t>200 / 220 g</t>
  </si>
  <si>
    <t>Escalope de poulet</t>
  </si>
  <si>
    <t>140 g</t>
  </si>
  <si>
    <t xml:space="preserve">Escalope de dinde </t>
  </si>
  <si>
    <t>Rôti de dinde</t>
  </si>
  <si>
    <t>Sauté de dinde</t>
  </si>
  <si>
    <t>Beignets de volaille</t>
  </si>
  <si>
    <t>150 g</t>
  </si>
  <si>
    <t>Brochette de dinde</t>
  </si>
  <si>
    <t>130 g</t>
  </si>
  <si>
    <t>Cordon bleu de volaille</t>
  </si>
  <si>
    <t>120 g</t>
  </si>
  <si>
    <t>Lapin</t>
  </si>
  <si>
    <t>200 g</t>
  </si>
  <si>
    <t>Pintade</t>
  </si>
  <si>
    <t>Paupiette de volaille</t>
  </si>
  <si>
    <t>Plat principal à base de porc</t>
  </si>
  <si>
    <t>Côte (avec os)</t>
  </si>
  <si>
    <t>160 g</t>
  </si>
  <si>
    <t>Escalope</t>
  </si>
  <si>
    <t>Rôti</t>
  </si>
  <si>
    <t>Sauté</t>
  </si>
  <si>
    <t>Palette</t>
  </si>
  <si>
    <t>Longe</t>
  </si>
  <si>
    <t>Petit salé</t>
  </si>
  <si>
    <t>Travers de porc</t>
  </si>
  <si>
    <t>250 g</t>
  </si>
  <si>
    <t>Plat principal à base de bœuf</t>
  </si>
  <si>
    <t>Bavette d'aloyau</t>
  </si>
  <si>
    <t>Entrecôte</t>
  </si>
  <si>
    <t>Faux-filet</t>
  </si>
  <si>
    <t>Pavé de rumsteck</t>
  </si>
  <si>
    <t>Steak grillé</t>
  </si>
  <si>
    <t>Steak haché 100% muscle</t>
  </si>
  <si>
    <t>Bœuf à braiser</t>
  </si>
  <si>
    <t>Emincé</t>
  </si>
  <si>
    <t>Brochette de bœuf rumsteack</t>
  </si>
  <si>
    <t>Rosbif</t>
  </si>
  <si>
    <t>Bourguignon</t>
  </si>
  <si>
    <t>Plat principal à base de veau</t>
  </si>
  <si>
    <t>Epaule</t>
  </si>
  <si>
    <t>Blanquette</t>
  </si>
  <si>
    <t>141 g</t>
  </si>
  <si>
    <t>142 g</t>
  </si>
  <si>
    <t>Osso bucco</t>
  </si>
  <si>
    <t>240 g</t>
  </si>
  <si>
    <t>Poitrine</t>
  </si>
  <si>
    <t>Paupiette</t>
  </si>
  <si>
    <t>Tendrons de veau</t>
  </si>
  <si>
    <t>Plat principal à base de mouton / agneau</t>
  </si>
  <si>
    <t>Carré</t>
  </si>
  <si>
    <t>Côtelette (2 avec os) d'agneau</t>
  </si>
  <si>
    <t>180 g</t>
  </si>
  <si>
    <t>Côtelette (2 avec os) de mouton</t>
  </si>
  <si>
    <t>Epaule d'agneau</t>
  </si>
  <si>
    <t>Epaule de mouton</t>
  </si>
  <si>
    <t>Gigot Agneau (sans os)</t>
  </si>
  <si>
    <t>Mixed grill</t>
  </si>
  <si>
    <t>Sauté de mouton</t>
  </si>
  <si>
    <t>Boulettes (5 x 30 g crues)</t>
  </si>
  <si>
    <t>5 pièces</t>
  </si>
  <si>
    <t>Merguez (3 x 50 g crues)</t>
  </si>
  <si>
    <t>3 pièces</t>
  </si>
  <si>
    <t>Plat principal à base de charcuterie</t>
  </si>
  <si>
    <t>Andouillette</t>
  </si>
  <si>
    <t>Andouillette de Troyes</t>
  </si>
  <si>
    <t>Boudin noir</t>
  </si>
  <si>
    <t>Cervelas</t>
  </si>
  <si>
    <t>Chipolatas (3 x 50g crues)</t>
  </si>
  <si>
    <t>Crépinette</t>
  </si>
  <si>
    <t>Saucisse de Francfort (3 x 50g crues)</t>
  </si>
  <si>
    <t>Saucisse de Montbéliard</t>
  </si>
  <si>
    <t>Saucisse de Strasbourg</t>
  </si>
  <si>
    <t>Saucisse de Toulouse</t>
  </si>
  <si>
    <t>Jambon 3 tranches</t>
  </si>
  <si>
    <t>Jambonneau</t>
  </si>
  <si>
    <t>Farce</t>
  </si>
  <si>
    <t>Plat principal à base d'abats</t>
  </si>
  <si>
    <t>Foie de génisse</t>
  </si>
  <si>
    <t>Foie de veau</t>
  </si>
  <si>
    <t>Langue (bœuf ou porc)</t>
  </si>
  <si>
    <t>Rognons (veau, agneau)</t>
  </si>
  <si>
    <t>Tête de veau</t>
  </si>
  <si>
    <t>Tripes</t>
  </si>
  <si>
    <t>Plats composés</t>
  </si>
  <si>
    <t>Cassoulet - viande sans os</t>
  </si>
  <si>
    <t>Cassoulet - viande avec os</t>
  </si>
  <si>
    <t>Choucroute - viande sans os</t>
  </si>
  <si>
    <t>Choucroute - viande avec os</t>
  </si>
  <si>
    <t>Paella - viande et poisson sans coquille sans os</t>
  </si>
  <si>
    <t>Paella - si os ou coquille</t>
  </si>
  <si>
    <t>Potée</t>
  </si>
  <si>
    <t>Plat principal à base de charcuterie pâtissière</t>
  </si>
  <si>
    <t>Friand</t>
  </si>
  <si>
    <t>Lasagnes</t>
  </si>
  <si>
    <t>Cannelloni</t>
  </si>
  <si>
    <t>Raviolis</t>
  </si>
  <si>
    <t>Croque-monsieur</t>
  </si>
  <si>
    <t>Croque-madame</t>
  </si>
  <si>
    <t>Quiche</t>
  </si>
  <si>
    <t>Tarte</t>
  </si>
  <si>
    <t>Tourte</t>
  </si>
  <si>
    <t>Bouchée à la reine</t>
  </si>
  <si>
    <t>Nems (3)</t>
  </si>
  <si>
    <t>Quenelles de volaille</t>
  </si>
  <si>
    <t>Plat principal à base de poisson</t>
  </si>
  <si>
    <t>Saumon (darne)</t>
  </si>
  <si>
    <t>Steak de thon</t>
  </si>
  <si>
    <t>Poisson blanc (filet)</t>
  </si>
  <si>
    <t>Saumon (filet)</t>
  </si>
  <si>
    <t>Loup (filet)</t>
  </si>
  <si>
    <t>Poisson entier (truite, limande…)</t>
  </si>
  <si>
    <t>1</t>
  </si>
  <si>
    <t>Aile de raie</t>
  </si>
  <si>
    <t>Brandade</t>
  </si>
  <si>
    <t>Gratin de poisson</t>
  </si>
  <si>
    <t>Beignets de poisson</t>
  </si>
  <si>
    <t>Brochette</t>
  </si>
  <si>
    <t>Mousseline</t>
  </si>
  <si>
    <t>Moules avec coquilles</t>
  </si>
  <si>
    <t>500 g</t>
  </si>
  <si>
    <t>Encornets</t>
  </si>
  <si>
    <t>Légumes d'accompagnement (inclus dans le prix des plats)</t>
  </si>
  <si>
    <t>Légumes seuls</t>
  </si>
  <si>
    <t>Féculents seuls</t>
  </si>
  <si>
    <t>Assiette de frites seule</t>
  </si>
  <si>
    <t>Légumineuses seules</t>
  </si>
  <si>
    <t>Assiette Légumineuses / Féculents et légumes verts</t>
  </si>
  <si>
    <t>Plat végétarien</t>
  </si>
  <si>
    <t>Bordereau de Prix Unitaires (BPU) - Laitages et Desserts</t>
  </si>
  <si>
    <t>Liste Laitages &amp; Desserts</t>
  </si>
  <si>
    <t>Dessert'bar</t>
  </si>
  <si>
    <t>Dessert'bar Petit contenant</t>
  </si>
  <si>
    <t>Dessert'bar Moyen contenant</t>
  </si>
  <si>
    <t>Dessert'bar Grand contenant</t>
  </si>
  <si>
    <t>Fromages et laitages</t>
  </si>
  <si>
    <t>Desserts et assimilés</t>
  </si>
  <si>
    <t>Bordereau de Prix Unitaires (BPU) - Cafétéria hors boisson</t>
  </si>
  <si>
    <t xml:space="preserve">Le BPU (Bordereau de prix unitaire) définit les produits commandés de manière récurrente pour les denrées concernées au marché. 
Mode d'utilisation du tableau : 
Les candidats doivent ajouter les recettes proposées au titre de leur offre dans la colonne "Recettes".
Pour toutes les recettes, les candidats doivent indiquer le calibrage net par asiette dans la colonne dédiée.
Les cases de prix doivent être renseignées en utilisant la colonne "Catégorie (1 à 4)", les mentions de types "zéro" et "inclus" sont interdites au BPU. Aucune ligne ne doit être supprimée ou modifiée sous peine que l'offre soit écartée. </t>
  </si>
  <si>
    <t>Liste des produits en cafétéria intégrant les coûts des denrées et de fabrication</t>
  </si>
  <si>
    <t>Catégorie (1 à 8)</t>
  </si>
  <si>
    <t>Snacking et Cafétéria</t>
  </si>
  <si>
    <t>Formules :</t>
  </si>
  <si>
    <t>Sandwichs chauds :</t>
  </si>
  <si>
    <t>Sandwichs froids :</t>
  </si>
  <si>
    <t>Salades :</t>
  </si>
  <si>
    <t>Soupes, potages :</t>
  </si>
  <si>
    <t>Tartes salées :</t>
  </si>
  <si>
    <t>Plats cuisinés :</t>
  </si>
  <si>
    <t>Desserts :</t>
  </si>
  <si>
    <t>Viennoiseries :</t>
  </si>
  <si>
    <t>Bordereau de Prix Unitaires (BPU) - Liste boissons chaudes et froides</t>
  </si>
  <si>
    <t xml:space="preserve">Le BPU (Bordereau de prix unitaire) définit les produits commandés de manière récurrente pour les denrées concernées au marché. 
Mode d'utilisation du tableau :     
Les candidats doivent ajouter les recettes proposées au titre de leur offre dans la colonne "Recettes".
Pour toutes les recettes, les candidats doivent indiquer le calibrage net par asiette dans la colonne dédiée.   
Pour les colonnes intitulées " Alimentation Durable", en cochant avec une croix, les candidats précisent si les denrées proposées pour chaque ligne sont bio  et/ou label et/ou circuit court
Les cases de prix doivent être renseignées en utilisant la colonne "Catégorie (1 à 4)", les mentions de types "zéro" et "inclus" sont interdites au BPU. Aucune ligne ne doit être supprimée ou modifiée sous peine que l'offre soit écartée. </t>
  </si>
  <si>
    <t>Liste Boissons chaudes et froides</t>
  </si>
  <si>
    <t>Calibrage net assiette (pièce ou grammes)</t>
  </si>
  <si>
    <t>Tx TVA</t>
  </si>
  <si>
    <t>TTC</t>
  </si>
  <si>
    <t>Bordereau de Prix Unitaires (BPU) - Prestations servies en dotation</t>
  </si>
  <si>
    <r>
      <t xml:space="preserve">Le BPU (Bordereau de prix unitaire) définit les produits commandés de manière récurrente pour les denrées et la fabrication concernées au contrat. 
</t>
    </r>
    <r>
      <rPr>
        <u/>
        <sz val="12"/>
        <color theme="1"/>
        <rFont val="Arial"/>
        <family val="2"/>
      </rPr>
      <t xml:space="preserve">Mode d'utilisation du tableau : le Prestataire complète uniquement les cellules sur fond bleu. </t>
    </r>
  </si>
  <si>
    <t>Articles</t>
  </si>
  <si>
    <t>H.T.</t>
  </si>
  <si>
    <t>% TVA</t>
  </si>
  <si>
    <t>T.T.C.</t>
  </si>
  <si>
    <t>Unité de facturation</t>
  </si>
  <si>
    <t>Beurre micro pain 10 g</t>
  </si>
  <si>
    <t>Biscottes salées x2</t>
  </si>
  <si>
    <t>Biscuit qualité "standard"</t>
  </si>
  <si>
    <t>Biscuit qualité "supérieure"</t>
  </si>
  <si>
    <t>Café moulu (1kg)</t>
  </si>
  <si>
    <t>Café solluble distributeur (1kg)</t>
  </si>
  <si>
    <t>Chocolat solluble distributeur (1kg)</t>
  </si>
  <si>
    <t>Compote de fruit coupelle 100 g</t>
  </si>
  <si>
    <t>Confiture 30 gr. assorties</t>
  </si>
  <si>
    <t>Crème desert 125 g</t>
  </si>
  <si>
    <t>Croissant</t>
  </si>
  <si>
    <t>Eau 100 cl</t>
  </si>
  <si>
    <t>Eau 50 cl</t>
  </si>
  <si>
    <t>Eau de source 150 cl</t>
  </si>
  <si>
    <t>Eau de source 50 cl</t>
  </si>
  <si>
    <t>Fromage blanc lisse nature 20 % 100 g</t>
  </si>
  <si>
    <t>Jus de fruit brick 1 l</t>
  </si>
  <si>
    <t>Jus de fruit brickette 25 cl</t>
  </si>
  <si>
    <t xml:space="preserve">Kiwi moyen </t>
  </si>
  <si>
    <t>Lait litre</t>
  </si>
  <si>
    <t>Lait soluble distributeur (1kg)</t>
  </si>
  <si>
    <t>Miel 30 g</t>
  </si>
  <si>
    <t>Orange calibre 5</t>
  </si>
  <si>
    <t>Pain au chocolat</t>
  </si>
  <si>
    <t>Pain de mie tranche</t>
  </si>
  <si>
    <t>Petit pain long 50 g</t>
  </si>
  <si>
    <t>Pomme golden 70/75</t>
  </si>
  <si>
    <t>Serviette 29 x 32 1 pli siglée</t>
  </si>
  <si>
    <t>Sirop de fruit x 1 l</t>
  </si>
  <si>
    <t>Sucre édulcoré sachet</t>
  </si>
  <si>
    <t>Sucre sachet 5 g</t>
  </si>
  <si>
    <t>Thé Ceylan enveloppé 2 g</t>
  </si>
  <si>
    <t>Tilleul sachet 2 g</t>
  </si>
  <si>
    <t>Verveine sachet 2 g</t>
  </si>
  <si>
    <t>Yaourt aromatisé 125 g</t>
  </si>
  <si>
    <t>Yaourt nature 125 g</t>
  </si>
  <si>
    <t>Bordereau de Prix Unitaires (BPU) - Prestations type Traiteur</t>
  </si>
  <si>
    <t>Délai de commande</t>
  </si>
  <si>
    <t>Pauses-café</t>
  </si>
  <si>
    <t>détailler</t>
  </si>
  <si>
    <t>par personne</t>
  </si>
  <si>
    <t>à l'unité</t>
  </si>
  <si>
    <r>
      <t>Apéritif</t>
    </r>
    <r>
      <rPr>
        <sz val="11"/>
        <rFont val="Arial"/>
        <family val="2"/>
      </rPr>
      <t xml:space="preserve"> </t>
    </r>
  </si>
  <si>
    <t>à détailler</t>
  </si>
  <si>
    <t>Cocktail déjeunatoire ou dînatoire</t>
  </si>
  <si>
    <t>Buffet</t>
  </si>
  <si>
    <t>Plateau repas</t>
  </si>
  <si>
    <t>Service</t>
  </si>
  <si>
    <t>Tarif horaire jour</t>
  </si>
  <si>
    <t>Tarif horaire</t>
  </si>
  <si>
    <t>Tarif horaire nuit</t>
  </si>
  <si>
    <t>Forfait 4h jour</t>
  </si>
  <si>
    <t>Forfait 4h</t>
  </si>
  <si>
    <t>Forfait 4h samedi</t>
  </si>
  <si>
    <t>TABLEAU DE CHIFFRAGE DES FRAIS DE PERSONNEL ANNUELS</t>
  </si>
  <si>
    <t>Ce document contractuel, permet de décomposer les frais de personnel. Il doit refleter la composition des coûts des prestations réalisées. 
Mode d'utilisation du tableau : le Prestataire complète uniquement les cellules sur fond bleu.
Les montants sont reportés automatiquement dans l'onglet Frais Fixes à la ligne nommée Frais de personnel</t>
  </si>
  <si>
    <t>Mise en place de personnel</t>
  </si>
  <si>
    <t>Tranches de fréquentation</t>
  </si>
  <si>
    <t>Tranche 1</t>
  </si>
  <si>
    <t>Tranche 2</t>
  </si>
  <si>
    <t>Tranche 3</t>
  </si>
  <si>
    <t>Tranche 4</t>
  </si>
  <si>
    <t>Tranche 5</t>
  </si>
  <si>
    <t>Tranche 6</t>
  </si>
  <si>
    <t>Minimum et maximum de tranche</t>
  </si>
  <si>
    <t>1000-1200 repas/jour</t>
  </si>
  <si>
    <t>1201-1400 repas/jour</t>
  </si>
  <si>
    <t>1401-1600 repas/jour</t>
  </si>
  <si>
    <t>1601-1800 repas/jour</t>
  </si>
  <si>
    <t>1801-2000 repas/jour</t>
  </si>
  <si>
    <t>2001-2200 repas/jour</t>
  </si>
  <si>
    <t>Nom</t>
  </si>
  <si>
    <t>Prénom</t>
  </si>
  <si>
    <t>Fonction</t>
  </si>
  <si>
    <t>Statut</t>
  </si>
  <si>
    <t>Type de contrat (CDI/CDD/CTT)</t>
  </si>
  <si>
    <t>Salaire de base mensuel</t>
  </si>
  <si>
    <t>Equivalent Temps plein</t>
  </si>
  <si>
    <t>Masse salariale chargée</t>
  </si>
  <si>
    <t>TOTAL</t>
  </si>
  <si>
    <t>Chiffrage des investissements</t>
  </si>
  <si>
    <r>
      <t xml:space="preserve">Ce document contractuel, permet de décomposer les investissements intégrés au marché. 
</t>
    </r>
    <r>
      <rPr>
        <u/>
        <sz val="12"/>
        <color theme="1"/>
        <rFont val="Arial"/>
        <family val="2"/>
      </rPr>
      <t>Mode d'utilisation du tableau</t>
    </r>
    <r>
      <rPr>
        <sz val="12"/>
        <color theme="1"/>
        <rFont val="Arial"/>
        <family val="2"/>
      </rPr>
      <t xml:space="preserve"> : le Prestataire complète uniquement les cellules sur fond bleu.                                                                                                          
</t>
    </r>
  </si>
  <si>
    <t>Détail des travaux et équipements</t>
  </si>
  <si>
    <t>Total H.T.</t>
  </si>
  <si>
    <t>Commentaires et précisions</t>
  </si>
  <si>
    <t>Total Général</t>
  </si>
  <si>
    <t>Durée d'amortissements an</t>
  </si>
  <si>
    <t>Dotation amortissements an</t>
  </si>
  <si>
    <t>Coût financier % an</t>
  </si>
  <si>
    <t>Coût annuel des investissements</t>
  </si>
  <si>
    <t>Echéancier des investissements</t>
  </si>
  <si>
    <t>Montant investi</t>
  </si>
  <si>
    <t>Durée d'amortissement</t>
  </si>
  <si>
    <t>mois, soit</t>
  </si>
  <si>
    <t>années</t>
  </si>
  <si>
    <t>Taux financier</t>
  </si>
  <si>
    <t>Période</t>
  </si>
  <si>
    <t>Mensualité</t>
  </si>
  <si>
    <t>Intérêts</t>
  </si>
  <si>
    <t>Capital Remboursé</t>
  </si>
  <si>
    <t>Capital restant dû</t>
  </si>
  <si>
    <t>Bordereau de Prix Unitaires (BPU) - Frais Fixes</t>
  </si>
  <si>
    <r>
      <t xml:space="preserve">Ce document contractuel, permet de décomposer les frais fixes annuels concernés au marché. 
</t>
    </r>
    <r>
      <rPr>
        <u/>
        <sz val="12"/>
        <color theme="1"/>
        <rFont val="Arial"/>
        <family val="2"/>
      </rPr>
      <t>Mode d'utilisation du tableau</t>
    </r>
    <r>
      <rPr>
        <sz val="12"/>
        <color theme="1"/>
        <rFont val="Arial"/>
        <family val="2"/>
      </rPr>
      <t xml:space="preserve"> :                                                                                                                                                                           
Toutes les cases de prix doivent être renseignées, les mentions de types et "inclus" sont interdites . Aucune ligne ne doit être supprimée,modifiée ou rajoutée sous peine que l'offre soit écartée. </t>
    </r>
  </si>
  <si>
    <t>Frais Fixes annuels de l'Hôpital de Nantes pour les prestations de restauration du personnel HT</t>
  </si>
  <si>
    <t>Frais de personnel</t>
  </si>
  <si>
    <t>Jetables</t>
  </si>
  <si>
    <t>Renouvellement Petit matériel de cuisine et vaisselle</t>
  </si>
  <si>
    <t>Contrats d'entretien et maintenance</t>
  </si>
  <si>
    <t>Maintenance préventive</t>
  </si>
  <si>
    <t>Analyses bactériologiques</t>
  </si>
  <si>
    <t>Produits lessiviels et d'entretien</t>
  </si>
  <si>
    <t>Tenues du personnel</t>
  </si>
  <si>
    <t>Collecte des biodéchets</t>
  </si>
  <si>
    <t>Autres coûts d'exploitation</t>
  </si>
  <si>
    <t>Frais postaux et téléphone</t>
  </si>
  <si>
    <t>Frais administratifs</t>
  </si>
  <si>
    <t>Coûts informatiques et systèmes d'encaissement</t>
  </si>
  <si>
    <t>Frais d'animation</t>
  </si>
  <si>
    <t>Location d'équipements</t>
  </si>
  <si>
    <t>Investissements</t>
  </si>
  <si>
    <t>Impôts et taxes autres que charges sociales</t>
  </si>
  <si>
    <t>Assurances</t>
  </si>
  <si>
    <t>Frais de structure</t>
  </si>
  <si>
    <t>Rémunération du Titulaire</t>
  </si>
  <si>
    <t>R.R.R.O. (rabais, remises, ristournes obtenus, à saisir en négatif)</t>
  </si>
  <si>
    <t>Total Frais Fixes annuels</t>
  </si>
  <si>
    <t>Prix investissements HT</t>
  </si>
  <si>
    <t>Prix investissements TTC</t>
  </si>
  <si>
    <t>BPU Frais Fixes révisable HT</t>
  </si>
  <si>
    <t>BPU Frais Fixes révisable TTC</t>
  </si>
  <si>
    <t>BPU complémentaire</t>
  </si>
  <si>
    <t>Coût pour l'ajout d'une machine de distribution de repas</t>
  </si>
  <si>
    <t>Désignation</t>
  </si>
  <si>
    <t>Forfait Frais Fixes mensuels HT</t>
  </si>
  <si>
    <t>TVA</t>
  </si>
  <si>
    <t>Forfait Frais Fixes mensuels TTC</t>
  </si>
  <si>
    <t>Plus-value pour la réception de l'ensemble des livraisons par le bâtiment F</t>
  </si>
  <si>
    <t>Moins-value pour la réception de l'ensemble des livraisons par le bâtiment A</t>
  </si>
  <si>
    <t>Plus-value pour la collecte des biodéchets</t>
  </si>
  <si>
    <t>Simulation financière pour la notation</t>
  </si>
  <si>
    <r>
      <rPr>
        <u/>
        <sz val="12"/>
        <color theme="1"/>
        <rFont val="Arial"/>
        <family val="2"/>
      </rPr>
      <t>Mode d'utilisation du tableau</t>
    </r>
    <r>
      <rPr>
        <sz val="12"/>
        <color theme="1"/>
        <rFont val="Arial"/>
        <family val="2"/>
      </rPr>
      <t xml:space="preserve"> : le Prestataire n'a rien à renseigner dans cet onglet</t>
    </r>
  </si>
  <si>
    <t>Frais Fixes</t>
  </si>
  <si>
    <t>Montant TTC</t>
  </si>
  <si>
    <t>Montant pondéré TTC</t>
  </si>
  <si>
    <t>Part alimentaire</t>
  </si>
  <si>
    <t>Coût unitaire estimé TTC</t>
  </si>
  <si>
    <t>Montant estimé TTC</t>
  </si>
  <si>
    <t>Redevance cafétéria</t>
  </si>
  <si>
    <t>Montant TTC pris en compte pour la notation</t>
  </si>
  <si>
    <t>Chiffrage des surcoûts Bio et Labels au-delà des engagements initiaux d'alimentation durable</t>
  </si>
  <si>
    <r>
      <t xml:space="preserve">Mode d'utilisation du tableau : le Prestataire complète uniquement les cellules sur fond bleu. 
</t>
    </r>
    <r>
      <rPr>
        <sz val="12"/>
        <color theme="1"/>
        <rFont val="Arial"/>
        <family val="2"/>
      </rPr>
      <t>Il chiffre le pourcentage de hausse à appliquer sur le BPU Alimentaire permettant d'atteindre l'augmentation des taux d'alimentation durable demandés dans le tableau</t>
    </r>
  </si>
  <si>
    <t>Surcoût bio au repas</t>
  </si>
  <si>
    <t>Hausse du % Bio du repas</t>
  </si>
  <si>
    <t>Hausse de prix appliquée au BPU alimentaire</t>
  </si>
  <si>
    <t>Illustration de l'impact par repas sur le coût moyen d'un repas</t>
  </si>
  <si>
    <t>Surcoût autres labels au repas</t>
  </si>
  <si>
    <t>Hausse du % SIQO hors Bio du repas</t>
  </si>
  <si>
    <t>Pain</t>
  </si>
  <si>
    <t>BPU des frais fixes de l'Hôpital de Nantes pour les prestations de restauration du personnel</t>
  </si>
  <si>
    <t>Plus ou moins value pour la collecte des huiles usagées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</si>
</sst>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44" formatCode="_-* #,##0.00\ &quot;€&quot;_-;\-* #,##0.00\ &quot;€&quot;_-;_-* &quot;-&quot;??\ &quot;€&quot;_-;_-@_-"/>
    <numFmt numFmtId="164" formatCode="_-* #,##0.00\ _€_-;\-* #,##0.00\ _€_-;_-* &quot;-&quot;??\ _€_-;_-@_-"/>
    <numFmt numFmtId="165" formatCode="_-* #,##0\ &quot;€&quot;_-;\-* #,##0\ &quot;€&quot;_-;_-* &quot;-&quot;??\ &quot;€&quot;_-;_-@_-"/>
    <numFmt numFmtId="166" formatCode="_-* #,##0\ _€_-;\-* #,##0\ _€_-;_-* &quot;-&quot;??\ _€_-;_-@_-"/>
    <numFmt numFmtId="167" formatCode="#,##0.00\ &quot;€&quot;"/>
    <numFmt numFmtId="168" formatCode="_-* #,##0.0_-;\-* #,##0.0_-;_-* &quot;-&quot;??_-;_-@_-"/>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20"/>
      <name val="Arial"/>
      <family val="2"/>
    </font>
    <font>
      <sz val="12"/>
      <name val="Arial"/>
      <family val="2"/>
    </font>
    <font>
      <sz val="12"/>
      <color indexed="10"/>
      <name val="Arial"/>
      <family val="2"/>
    </font>
    <font>
      <b/>
      <sz val="14"/>
      <name val="Arial"/>
      <family val="2"/>
    </font>
    <font>
      <sz val="10"/>
      <name val="Arial"/>
      <family val="2"/>
    </font>
    <font>
      <sz val="10"/>
      <color theme="1"/>
      <name val="Arial"/>
      <family val="2"/>
    </font>
    <font>
      <sz val="11"/>
      <color theme="1"/>
      <name val="Calibri"/>
      <family val="2"/>
      <scheme val="minor"/>
    </font>
    <font>
      <sz val="11"/>
      <name val="Arial"/>
      <family val="2"/>
    </font>
    <font>
      <b/>
      <sz val="18"/>
      <name val="Arial"/>
      <family val="2"/>
    </font>
    <font>
      <sz val="10"/>
      <name val="Century Gothic"/>
      <family val="2"/>
    </font>
    <font>
      <sz val="11"/>
      <color indexed="8"/>
      <name val="Calibri"/>
      <family val="2"/>
    </font>
    <font>
      <b/>
      <sz val="10"/>
      <color theme="0"/>
      <name val="Arial"/>
      <family val="2"/>
    </font>
    <font>
      <sz val="10"/>
      <color theme="0"/>
      <name val="Arial"/>
      <family val="2"/>
    </font>
    <font>
      <sz val="10"/>
      <name val="Comic Sans MS"/>
      <family val="4"/>
    </font>
    <font>
      <sz val="11"/>
      <color theme="0"/>
      <name val="Arial"/>
      <family val="2"/>
    </font>
    <font>
      <sz val="11"/>
      <color theme="1"/>
      <name val="Arial"/>
      <family val="2"/>
    </font>
    <font>
      <b/>
      <sz val="16"/>
      <color theme="0"/>
      <name val="Arial"/>
      <family val="2"/>
    </font>
    <font>
      <sz val="12"/>
      <color theme="1"/>
      <name val="Arial"/>
      <family val="2"/>
    </font>
    <font>
      <u/>
      <sz val="12"/>
      <color theme="1"/>
      <name val="Arial"/>
      <family val="2"/>
    </font>
    <font>
      <sz val="16"/>
      <color theme="0"/>
      <name val="Arial"/>
      <family val="2"/>
    </font>
    <font>
      <b/>
      <sz val="20"/>
      <color theme="0"/>
      <name val="Arial"/>
      <family val="2"/>
    </font>
    <font>
      <sz val="20"/>
      <color theme="0"/>
      <name val="Arial"/>
      <family val="2"/>
    </font>
    <font>
      <b/>
      <sz val="14"/>
      <color theme="0"/>
      <name val="Arial"/>
      <family val="2"/>
    </font>
    <font>
      <b/>
      <sz val="20"/>
      <color rgb="FF538DD5"/>
      <name val="Arial"/>
      <family val="2"/>
    </font>
    <font>
      <b/>
      <sz val="12"/>
      <name val="Arial"/>
      <family val="2"/>
    </font>
    <font>
      <b/>
      <sz val="11"/>
      <name val="Arial"/>
      <family val="2"/>
    </font>
    <font>
      <b/>
      <sz val="11"/>
      <color theme="0"/>
      <name val="Arial"/>
      <family val="2"/>
    </font>
    <font>
      <b/>
      <sz val="10"/>
      <name val="Arial"/>
      <family val="2"/>
    </font>
    <font>
      <sz val="14"/>
      <name val="Arial"/>
      <family val="2"/>
    </font>
    <font>
      <sz val="16"/>
      <name val="Arial"/>
      <family val="2"/>
    </font>
    <font>
      <b/>
      <sz val="18"/>
      <color indexed="10"/>
      <name val="Arial"/>
      <family val="2"/>
    </font>
    <font>
      <b/>
      <sz val="10"/>
      <color indexed="9"/>
      <name val="Arial"/>
      <family val="2"/>
    </font>
    <font>
      <sz val="12"/>
      <color rgb="FF000000"/>
      <name val="Arial"/>
    </font>
    <font>
      <u/>
      <sz val="12"/>
      <color rgb="FF000000"/>
      <name val="Arial"/>
    </font>
    <font>
      <sz val="12"/>
      <color rgb="FFFF0000"/>
      <name val="Arial"/>
      <family val="2"/>
    </font>
  </fonts>
  <fills count="8">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theme="4"/>
        <bgColor indexed="64"/>
      </patternFill>
    </fill>
    <fill>
      <patternFill patternType="solid">
        <fgColor theme="3" tint="0.749992370372631"/>
        <bgColor indexed="64"/>
      </patternFill>
    </fill>
    <fill>
      <patternFill patternType="solid">
        <fgColor theme="0" tint="-0.34998626667073579"/>
        <bgColor indexed="64"/>
      </patternFill>
    </fill>
    <fill>
      <patternFill patternType="solid">
        <fgColor indexed="44"/>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17">
    <xf numFmtId="0" fontId="0" fillId="0" borderId="0"/>
    <xf numFmtId="164" fontId="4" fillId="0" borderId="0" applyFont="0" applyFill="0" applyBorder="0" applyAlignment="0" applyProtection="0"/>
    <xf numFmtId="44" fontId="4" fillId="0" borderId="0" applyFont="0" applyFill="0" applyBorder="0" applyAlignment="0" applyProtection="0"/>
    <xf numFmtId="0" fontId="12" fillId="0" borderId="0"/>
    <xf numFmtId="44" fontId="12" fillId="0" borderId="0" applyFont="0" applyFill="0" applyBorder="0" applyAlignment="0" applyProtection="0"/>
    <xf numFmtId="0" fontId="10" fillId="0" borderId="0"/>
    <xf numFmtId="0" fontId="11" fillId="0" borderId="0"/>
    <xf numFmtId="9" fontId="12" fillId="0" borderId="0" applyFont="0" applyFill="0" applyBorder="0" applyAlignment="0" applyProtection="0"/>
    <xf numFmtId="9"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0" fontId="16" fillId="0" borderId="0"/>
    <xf numFmtId="0" fontId="19" fillId="0" borderId="0"/>
    <xf numFmtId="0" fontId="19" fillId="0" borderId="0"/>
    <xf numFmtId="0" fontId="1" fillId="0" borderId="0"/>
  </cellStyleXfs>
  <cellXfs count="234">
    <xf numFmtId="0" fontId="0" fillId="0" borderId="0" xfId="0"/>
    <xf numFmtId="0" fontId="4" fillId="0" borderId="0" xfId="0" applyFont="1"/>
    <xf numFmtId="0" fontId="9" fillId="0" borderId="0" xfId="0" applyFont="1" applyAlignment="1">
      <alignment horizontal="center"/>
    </xf>
    <xf numFmtId="0" fontId="21" fillId="2" borderId="0" xfId="0" applyFont="1" applyFill="1"/>
    <xf numFmtId="0" fontId="21" fillId="2" borderId="0" xfId="0" applyFont="1" applyFill="1" applyAlignment="1">
      <alignment wrapText="1"/>
    </xf>
    <xf numFmtId="0" fontId="23" fillId="2" borderId="0" xfId="0" applyFont="1" applyFill="1" applyAlignment="1">
      <alignment horizontal="center" vertical="center" wrapText="1"/>
    </xf>
    <xf numFmtId="0" fontId="23" fillId="0" borderId="0" xfId="0" applyFont="1"/>
    <xf numFmtId="0" fontId="23" fillId="2" borderId="0" xfId="0" applyFont="1" applyFill="1" applyAlignment="1">
      <alignment horizontal="center"/>
    </xf>
    <xf numFmtId="0" fontId="23" fillId="2" borderId="0" xfId="0" applyFont="1" applyFill="1" applyAlignment="1">
      <alignment horizontal="left"/>
    </xf>
    <xf numFmtId="0" fontId="23" fillId="2" borderId="0" xfId="0" applyFont="1" applyFill="1"/>
    <xf numFmtId="0" fontId="23" fillId="0" borderId="0" xfId="0" applyFont="1" applyAlignment="1">
      <alignment vertical="center" wrapText="1"/>
    </xf>
    <xf numFmtId="0" fontId="4" fillId="0" borderId="0" xfId="0" applyFont="1" applyAlignment="1">
      <alignment horizontal="center"/>
    </xf>
    <xf numFmtId="44" fontId="4" fillId="2" borderId="5" xfId="2" applyFill="1" applyBorder="1" applyAlignment="1" applyProtection="1">
      <alignment horizontal="center" vertical="center" wrapText="1"/>
    </xf>
    <xf numFmtId="0" fontId="0" fillId="0" borderId="1" xfId="0" applyBorder="1"/>
    <xf numFmtId="164" fontId="4" fillId="0" borderId="0" xfId="1" applyAlignment="1" applyProtection="1">
      <alignment vertical="center"/>
    </xf>
    <xf numFmtId="164" fontId="0" fillId="0" borderId="0" xfId="1" applyFont="1" applyAlignment="1" applyProtection="1">
      <alignment horizontal="center" vertical="center"/>
    </xf>
    <xf numFmtId="44" fontId="0" fillId="0" borderId="1" xfId="0" applyNumberFormat="1" applyBorder="1"/>
    <xf numFmtId="44" fontId="4" fillId="2" borderId="1" xfId="2" applyFill="1" applyBorder="1" applyAlignment="1" applyProtection="1">
      <alignment vertical="center"/>
    </xf>
    <xf numFmtId="166" fontId="0" fillId="2" borderId="1" xfId="1" applyNumberFormat="1" applyFont="1" applyFill="1" applyBorder="1" applyAlignment="1" applyProtection="1">
      <alignment horizontal="center" vertical="center"/>
    </xf>
    <xf numFmtId="9" fontId="0" fillId="2" borderId="1" xfId="8" applyFont="1" applyFill="1" applyBorder="1" applyProtection="1"/>
    <xf numFmtId="44" fontId="0" fillId="0" borderId="1" xfId="2" applyFont="1" applyBorder="1" applyAlignment="1" applyProtection="1">
      <alignment horizontal="center" vertical="center"/>
    </xf>
    <xf numFmtId="0" fontId="0" fillId="0" borderId="0" xfId="0" applyProtection="1">
      <protection locked="0"/>
    </xf>
    <xf numFmtId="0" fontId="4" fillId="0" borderId="5" xfId="0" applyFont="1" applyBorder="1"/>
    <xf numFmtId="44" fontId="4" fillId="2" borderId="1" xfId="12" applyFont="1" applyFill="1" applyBorder="1" applyAlignment="1" applyProtection="1">
      <alignment horizontal="center" vertical="center" wrapText="1"/>
    </xf>
    <xf numFmtId="0" fontId="11" fillId="0" borderId="0" xfId="11" applyFont="1" applyAlignment="1">
      <alignment horizontal="center" vertical="center"/>
    </xf>
    <xf numFmtId="0" fontId="11" fillId="0" borderId="0" xfId="11" applyFont="1" applyAlignment="1">
      <alignment horizontal="left" vertical="center"/>
    </xf>
    <xf numFmtId="0" fontId="4" fillId="0" borderId="0" xfId="0" applyFont="1" applyProtection="1">
      <protection locked="0"/>
    </xf>
    <xf numFmtId="44" fontId="15" fillId="2" borderId="1" xfId="12" applyFont="1" applyFill="1" applyBorder="1" applyAlignment="1" applyProtection="1">
      <alignment horizontal="center" vertical="center" wrapText="1"/>
    </xf>
    <xf numFmtId="44" fontId="15" fillId="2" borderId="5" xfId="12" applyFont="1" applyFill="1" applyBorder="1" applyAlignment="1" applyProtection="1">
      <alignment horizontal="center" vertical="center" wrapText="1"/>
    </xf>
    <xf numFmtId="0" fontId="0" fillId="0" borderId="0" xfId="0" applyAlignment="1">
      <alignment vertical="center"/>
    </xf>
    <xf numFmtId="166" fontId="0" fillId="3" borderId="1" xfId="1" applyNumberFormat="1" applyFont="1" applyFill="1" applyBorder="1" applyAlignment="1" applyProtection="1">
      <alignment horizontal="center" vertical="center"/>
    </xf>
    <xf numFmtId="9" fontId="0" fillId="3" borderId="1" xfId="8" applyFont="1" applyFill="1" applyBorder="1" applyProtection="1"/>
    <xf numFmtId="0" fontId="11" fillId="0" borderId="0" xfId="11" applyFont="1" applyAlignment="1" applyProtection="1">
      <alignment horizontal="center" vertical="center"/>
      <protection locked="0"/>
    </xf>
    <xf numFmtId="0" fontId="11" fillId="0" borderId="0" xfId="11" applyFont="1" applyAlignment="1" applyProtection="1">
      <alignment horizontal="left" vertical="center"/>
      <protection locked="0"/>
    </xf>
    <xf numFmtId="0" fontId="4" fillId="2" borderId="9" xfId="11" applyFont="1" applyFill="1" applyBorder="1" applyAlignment="1" applyProtection="1">
      <alignment horizontal="left" vertical="center" wrapText="1" indent="1"/>
      <protection locked="0"/>
    </xf>
    <xf numFmtId="0" fontId="4" fillId="2" borderId="0" xfId="0" applyFont="1" applyFill="1"/>
    <xf numFmtId="0" fontId="29" fillId="0" borderId="0" xfId="0" applyFont="1" applyAlignment="1">
      <alignment vertical="center" wrapText="1"/>
    </xf>
    <xf numFmtId="0" fontId="29" fillId="0" borderId="0" xfId="0" applyFont="1" applyAlignment="1">
      <alignment vertical="center"/>
    </xf>
    <xf numFmtId="44" fontId="4" fillId="2" borderId="1" xfId="2" applyFill="1" applyBorder="1" applyAlignment="1" applyProtection="1">
      <alignment horizontal="center" vertical="center" wrapText="1"/>
    </xf>
    <xf numFmtId="0" fontId="21" fillId="2" borderId="0" xfId="0" applyFont="1" applyFill="1" applyAlignment="1">
      <alignment horizontal="center"/>
    </xf>
    <xf numFmtId="0" fontId="4" fillId="0" borderId="1" xfId="11" applyFont="1" applyBorder="1" applyAlignment="1" applyProtection="1">
      <alignment horizontal="left" vertical="center" wrapText="1" indent="1"/>
      <protection locked="0"/>
    </xf>
    <xf numFmtId="0" fontId="4" fillId="2" borderId="4" xfId="11" applyFont="1" applyFill="1" applyBorder="1" applyAlignment="1" applyProtection="1">
      <alignment horizontal="left" vertical="center" wrapText="1" indent="1"/>
      <protection locked="0"/>
    </xf>
    <xf numFmtId="0" fontId="4" fillId="2" borderId="4" xfId="11" applyFont="1" applyFill="1" applyBorder="1" applyAlignment="1">
      <alignment horizontal="left" vertical="center" wrapText="1" indent="1"/>
    </xf>
    <xf numFmtId="0" fontId="4" fillId="2" borderId="1" xfId="11" applyFont="1" applyFill="1" applyBorder="1" applyAlignment="1" applyProtection="1">
      <alignment horizontal="left" vertical="center" wrapText="1"/>
      <protection locked="0"/>
    </xf>
    <xf numFmtId="0" fontId="4" fillId="2" borderId="1" xfId="0" applyFont="1" applyFill="1" applyBorder="1" applyProtection="1">
      <protection locked="0"/>
    </xf>
    <xf numFmtId="0" fontId="21" fillId="2" borderId="0" xfId="0" applyFont="1" applyFill="1" applyAlignment="1">
      <alignment horizontal="center" wrapText="1"/>
    </xf>
    <xf numFmtId="0" fontId="4" fillId="0" borderId="0" xfId="0" applyFont="1" applyAlignment="1" applyProtection="1">
      <alignment horizontal="center"/>
      <protection locked="0"/>
    </xf>
    <xf numFmtId="0" fontId="21" fillId="2" borderId="0" xfId="0" applyFont="1" applyFill="1" applyAlignment="1">
      <alignment horizontal="center" vertical="center" wrapText="1"/>
    </xf>
    <xf numFmtId="0" fontId="21" fillId="2" borderId="0" xfId="0" applyFont="1" applyFill="1" applyAlignment="1">
      <alignment horizontal="center" vertical="center"/>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0" fillId="0" borderId="0" xfId="0" applyAlignment="1">
      <alignment horizontal="center"/>
    </xf>
    <xf numFmtId="0" fontId="0" fillId="0" borderId="0" xfId="0" applyAlignment="1" applyProtection="1">
      <alignment horizontal="center"/>
      <protection locked="0"/>
    </xf>
    <xf numFmtId="0" fontId="22" fillId="4" borderId="0" xfId="0" applyFont="1" applyFill="1" applyAlignment="1">
      <alignment horizontal="center" vertical="center"/>
    </xf>
    <xf numFmtId="0" fontId="22" fillId="4" borderId="0" xfId="0" applyFont="1" applyFill="1" applyAlignment="1">
      <alignment horizontal="center" vertical="center" wrapText="1"/>
    </xf>
    <xf numFmtId="0" fontId="23" fillId="5" borderId="1" xfId="0" applyFont="1" applyFill="1" applyBorder="1" applyAlignment="1" applyProtection="1">
      <alignment horizontal="center" vertical="top" wrapText="1"/>
      <protection locked="0"/>
    </xf>
    <xf numFmtId="0" fontId="23" fillId="0" borderId="1" xfId="0" applyFont="1" applyBorder="1" applyAlignment="1">
      <alignment horizontal="center" vertical="center" wrapText="1"/>
    </xf>
    <xf numFmtId="0" fontId="25" fillId="4" borderId="0" xfId="0" applyFont="1" applyFill="1" applyAlignment="1">
      <alignment vertical="center"/>
    </xf>
    <xf numFmtId="0" fontId="18" fillId="4" borderId="0" xfId="0" applyFont="1" applyFill="1"/>
    <xf numFmtId="44" fontId="4" fillId="5" borderId="1" xfId="2" applyFill="1" applyBorder="1" applyProtection="1">
      <protection locked="0"/>
    </xf>
    <xf numFmtId="9" fontId="4" fillId="5" borderId="1" xfId="2" applyNumberFormat="1" applyFill="1" applyBorder="1" applyProtection="1">
      <protection locked="0"/>
    </xf>
    <xf numFmtId="0" fontId="22" fillId="4" borderId="0" xfId="0" applyFont="1" applyFill="1" applyAlignment="1">
      <alignment vertical="center"/>
    </xf>
    <xf numFmtId="164" fontId="18" fillId="4" borderId="0" xfId="1" applyFont="1" applyFill="1" applyAlignment="1" applyProtection="1">
      <alignment vertical="center"/>
    </xf>
    <xf numFmtId="164" fontId="18" fillId="4" borderId="0" xfId="1" applyFont="1" applyFill="1" applyAlignment="1" applyProtection="1">
      <alignment horizontal="center" vertical="center"/>
    </xf>
    <xf numFmtId="0" fontId="4" fillId="5" borderId="1" xfId="11" applyFont="1" applyFill="1" applyBorder="1" applyAlignment="1" applyProtection="1">
      <alignment horizontal="left" vertical="center" wrapText="1" indent="1"/>
      <protection locked="0"/>
    </xf>
    <xf numFmtId="0" fontId="4" fillId="2" borderId="6" xfId="11" applyFont="1" applyFill="1" applyBorder="1" applyAlignment="1">
      <alignment horizontal="left" vertical="center" wrapText="1" indent="1"/>
    </xf>
    <xf numFmtId="0" fontId="4" fillId="5" borderId="1" xfId="0" applyFont="1" applyFill="1" applyBorder="1" applyProtection="1">
      <protection locked="0"/>
    </xf>
    <xf numFmtId="0" fontId="4" fillId="5" borderId="1" xfId="0" applyFont="1" applyFill="1" applyBorder="1" applyAlignment="1" applyProtection="1">
      <alignment horizontal="center"/>
      <protection locked="0"/>
    </xf>
    <xf numFmtId="0" fontId="4" fillId="5" borderId="4" xfId="0" applyFont="1" applyFill="1" applyBorder="1" applyAlignment="1" applyProtection="1">
      <alignment horizontal="center"/>
      <protection locked="0"/>
    </xf>
    <xf numFmtId="0" fontId="4" fillId="5"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center"/>
      <protection locked="0"/>
    </xf>
    <xf numFmtId="0" fontId="4" fillId="2" borderId="1" xfId="0" applyFont="1" applyFill="1" applyBorder="1" applyAlignment="1">
      <alignment horizontal="center"/>
    </xf>
    <xf numFmtId="0" fontId="18" fillId="4" borderId="0" xfId="0" applyFont="1" applyFill="1" applyAlignment="1">
      <alignment horizontal="center"/>
    </xf>
    <xf numFmtId="0" fontId="18" fillId="4" borderId="0" xfId="0" applyFont="1" applyFill="1" applyAlignment="1">
      <alignment horizontal="center" vertical="center"/>
    </xf>
    <xf numFmtId="0" fontId="27" fillId="4" borderId="0" xfId="0" applyFont="1" applyFill="1"/>
    <xf numFmtId="0" fontId="27" fillId="4" borderId="0" xfId="0" applyFont="1" applyFill="1" applyAlignment="1">
      <alignment horizontal="center"/>
    </xf>
    <xf numFmtId="44" fontId="15" fillId="2" borderId="11" xfId="12" applyFont="1" applyFill="1" applyBorder="1" applyAlignment="1" applyProtection="1">
      <alignment horizontal="center" vertical="center" wrapText="1"/>
    </xf>
    <xf numFmtId="44" fontId="15" fillId="2" borderId="8" xfId="12" applyFont="1" applyFill="1" applyBorder="1" applyAlignment="1" applyProtection="1">
      <alignment horizontal="center" vertical="center" wrapText="1"/>
    </xf>
    <xf numFmtId="0" fontId="4" fillId="2" borderId="1" xfId="0" applyFont="1" applyFill="1" applyBorder="1" applyAlignment="1" applyProtection="1">
      <alignment vertical="center"/>
      <protection locked="0"/>
    </xf>
    <xf numFmtId="0" fontId="4" fillId="0" borderId="1" xfId="0" applyFont="1" applyBorder="1" applyAlignment="1" applyProtection="1">
      <alignment horizontal="center"/>
      <protection locked="0"/>
    </xf>
    <xf numFmtId="0" fontId="0" fillId="5" borderId="1" xfId="0" applyFill="1" applyBorder="1" applyAlignment="1" applyProtection="1">
      <alignment horizontal="center"/>
      <protection locked="0"/>
    </xf>
    <xf numFmtId="0" fontId="13" fillId="5" borderId="1" xfId="0" applyFont="1" applyFill="1" applyBorder="1" applyAlignment="1" applyProtection="1">
      <alignment horizontal="center"/>
      <protection locked="0"/>
    </xf>
    <xf numFmtId="49" fontId="4" fillId="0" borderId="4" xfId="11" applyNumberFormat="1" applyFont="1" applyBorder="1" applyAlignment="1" applyProtection="1">
      <alignment horizontal="center" vertical="center" wrapText="1"/>
      <protection locked="0"/>
    </xf>
    <xf numFmtId="0" fontId="4" fillId="5" borderId="1" xfId="11" applyFont="1" applyFill="1" applyBorder="1" applyAlignment="1" applyProtection="1">
      <alignment horizontal="left" vertical="center" wrapText="1"/>
      <protection locked="0"/>
    </xf>
    <xf numFmtId="49" fontId="4" fillId="5" borderId="4" xfId="11" applyNumberFormat="1" applyFont="1" applyFill="1" applyBorder="1" applyAlignment="1" applyProtection="1">
      <alignment horizontal="center" vertical="center" wrapText="1"/>
      <protection locked="0"/>
    </xf>
    <xf numFmtId="0" fontId="11" fillId="5" borderId="1" xfId="11" applyFont="1" applyFill="1" applyBorder="1" applyAlignment="1" applyProtection="1">
      <alignment horizontal="left" vertical="center"/>
      <protection locked="0"/>
    </xf>
    <xf numFmtId="49" fontId="4" fillId="5" borderId="1" xfId="11" applyNumberFormat="1" applyFont="1" applyFill="1" applyBorder="1" applyAlignment="1" applyProtection="1">
      <alignment horizontal="center" vertical="center" wrapText="1"/>
      <protection locked="0"/>
    </xf>
    <xf numFmtId="0" fontId="4" fillId="2" borderId="6" xfId="11" applyFont="1" applyFill="1" applyBorder="1" applyAlignment="1" applyProtection="1">
      <alignment horizontal="left" vertical="center" wrapText="1" indent="1"/>
      <protection locked="0"/>
    </xf>
    <xf numFmtId="0" fontId="15" fillId="5" borderId="1" xfId="11" applyFont="1" applyFill="1" applyBorder="1" applyAlignment="1" applyProtection="1">
      <alignment horizontal="left" vertical="center" wrapText="1" indent="1"/>
      <protection locked="0"/>
    </xf>
    <xf numFmtId="0" fontId="15" fillId="5" borderId="1" xfId="11" applyFont="1" applyFill="1" applyBorder="1" applyAlignment="1" applyProtection="1">
      <alignment horizontal="center" vertical="center" wrapText="1"/>
      <protection locked="0"/>
    </xf>
    <xf numFmtId="16" fontId="15" fillId="5" borderId="1" xfId="11" applyNumberFormat="1" applyFont="1" applyFill="1" applyBorder="1" applyAlignment="1" applyProtection="1">
      <alignment horizontal="center" vertical="center" wrapText="1"/>
      <protection locked="0"/>
    </xf>
    <xf numFmtId="0" fontId="15" fillId="2" borderId="1" xfId="11" applyFont="1" applyFill="1" applyBorder="1" applyAlignment="1" applyProtection="1">
      <alignment horizontal="center" vertical="center" wrapText="1"/>
      <protection locked="0"/>
    </xf>
    <xf numFmtId="0" fontId="27" fillId="4" borderId="0" xfId="0" applyFont="1" applyFill="1" applyAlignment="1">
      <alignment vertical="center"/>
    </xf>
    <xf numFmtId="0" fontId="27" fillId="4" borderId="0" xfId="0" applyFont="1" applyFill="1" applyAlignment="1">
      <alignment horizontal="center" vertical="center"/>
    </xf>
    <xf numFmtId="0" fontId="26" fillId="4" borderId="0" xfId="0" applyFont="1" applyFill="1"/>
    <xf numFmtId="9" fontId="4" fillId="5" borderId="1" xfId="12" applyNumberFormat="1" applyFont="1" applyFill="1" applyBorder="1" applyAlignment="1" applyProtection="1">
      <alignment horizontal="center" vertical="center" wrapText="1"/>
      <protection locked="0"/>
    </xf>
    <xf numFmtId="0" fontId="17" fillId="4" borderId="0" xfId="0" applyFont="1" applyFill="1" applyAlignment="1">
      <alignment vertical="center"/>
    </xf>
    <xf numFmtId="0" fontId="17" fillId="4" borderId="0" xfId="0" applyFont="1" applyFill="1" applyAlignment="1">
      <alignment horizontal="center" vertical="center"/>
    </xf>
    <xf numFmtId="0" fontId="4" fillId="0" borderId="4" xfId="0" applyFont="1" applyBorder="1"/>
    <xf numFmtId="0" fontId="4" fillId="5" borderId="1" xfId="0" applyFont="1" applyFill="1" applyBorder="1" applyAlignment="1" applyProtection="1">
      <alignment vertical="center"/>
      <protection locked="0"/>
    </xf>
    <xf numFmtId="4" fontId="11" fillId="5" borderId="1" xfId="0" applyNumberFormat="1" applyFont="1" applyFill="1" applyBorder="1" applyAlignment="1" applyProtection="1">
      <alignment vertical="center"/>
      <protection locked="0"/>
    </xf>
    <xf numFmtId="165" fontId="4" fillId="5" borderId="1" xfId="2" applyNumberFormat="1" applyFont="1" applyFill="1" applyBorder="1" applyAlignment="1" applyProtection="1">
      <alignment vertical="center"/>
      <protection locked="0"/>
    </xf>
    <xf numFmtId="164" fontId="4" fillId="5" borderId="1" xfId="1" applyFont="1" applyFill="1" applyBorder="1" applyAlignment="1" applyProtection="1">
      <alignment vertical="center"/>
      <protection locked="0"/>
    </xf>
    <xf numFmtId="164" fontId="4" fillId="5" borderId="1" xfId="1" applyFont="1" applyFill="1" applyBorder="1" applyAlignment="1" applyProtection="1">
      <alignment horizontal="left" vertical="center" indent="1"/>
      <protection locked="0"/>
    </xf>
    <xf numFmtId="0" fontId="17" fillId="4" borderId="10" xfId="11" applyFont="1" applyFill="1" applyBorder="1" applyAlignment="1">
      <alignment horizontal="center" vertical="center" wrapText="1"/>
    </xf>
    <xf numFmtId="164" fontId="17" fillId="4" borderId="12" xfId="1" applyFont="1" applyFill="1" applyBorder="1" applyAlignment="1" applyProtection="1">
      <alignment horizontal="center" vertical="center" wrapText="1"/>
    </xf>
    <xf numFmtId="165" fontId="17" fillId="4" borderId="12" xfId="2" applyNumberFormat="1" applyFont="1" applyFill="1" applyBorder="1" applyAlignment="1" applyProtection="1">
      <alignment horizontal="center" vertical="center" wrapText="1"/>
    </xf>
    <xf numFmtId="165" fontId="7" fillId="5" borderId="1" xfId="2" applyNumberFormat="1" applyFont="1" applyFill="1" applyBorder="1" applyAlignment="1" applyProtection="1">
      <alignment vertical="center"/>
      <protection locked="0"/>
    </xf>
    <xf numFmtId="0" fontId="17" fillId="6" borderId="1" xfId="0" applyFont="1" applyFill="1" applyBorder="1" applyAlignment="1">
      <alignment horizontal="center" vertical="center" wrapText="1"/>
    </xf>
    <xf numFmtId="0" fontId="4" fillId="5" borderId="1" xfId="0" applyFont="1" applyFill="1" applyBorder="1" applyAlignment="1" applyProtection="1">
      <alignment vertical="center" wrapText="1" shrinkToFit="1"/>
      <protection locked="0"/>
    </xf>
    <xf numFmtId="167" fontId="0" fillId="5" borderId="1" xfId="0" applyNumberFormat="1" applyFill="1" applyBorder="1" applyAlignment="1" applyProtection="1">
      <alignment horizontal="center" vertical="center" wrapText="1" shrinkToFit="1"/>
      <protection locked="0"/>
    </xf>
    <xf numFmtId="165" fontId="5" fillId="5" borderId="1" xfId="2" applyNumberFormat="1" applyFont="1" applyFill="1" applyBorder="1" applyAlignment="1" applyProtection="1">
      <alignment vertical="center"/>
      <protection locked="0"/>
    </xf>
    <xf numFmtId="0" fontId="0" fillId="0" borderId="0" xfId="0" applyProtection="1">
      <protection hidden="1"/>
    </xf>
    <xf numFmtId="0" fontId="4" fillId="0" borderId="0" xfId="0" applyFont="1" applyAlignment="1" applyProtection="1">
      <alignment vertical="center"/>
      <protection hidden="1"/>
    </xf>
    <xf numFmtId="0" fontId="4" fillId="0" borderId="1" xfId="0" applyFont="1" applyBorder="1" applyAlignment="1" applyProtection="1">
      <alignment vertical="center" wrapText="1"/>
      <protection hidden="1"/>
    </xf>
    <xf numFmtId="10" fontId="5" fillId="5" borderId="1" xfId="8" applyNumberFormat="1" applyFont="1" applyFill="1" applyBorder="1" applyAlignment="1" applyProtection="1">
      <alignment vertical="center"/>
      <protection locked="0"/>
    </xf>
    <xf numFmtId="44" fontId="0" fillId="0" borderId="0" xfId="0" applyNumberFormat="1" applyProtection="1">
      <protection hidden="1"/>
    </xf>
    <xf numFmtId="0" fontId="17" fillId="4" borderId="1" xfId="0" applyFont="1" applyFill="1" applyBorder="1" applyAlignment="1">
      <alignment horizontal="center" vertical="center" wrapText="1"/>
    </xf>
    <xf numFmtId="165" fontId="17" fillId="4" borderId="1" xfId="2" applyNumberFormat="1" applyFont="1" applyFill="1" applyBorder="1" applyAlignment="1">
      <alignment horizontal="center" vertical="center" wrapText="1"/>
    </xf>
    <xf numFmtId="0" fontId="17" fillId="6" borderId="1" xfId="11" applyFont="1" applyFill="1" applyBorder="1" applyAlignment="1">
      <alignment horizontal="center" vertical="center" wrapText="1"/>
    </xf>
    <xf numFmtId="0" fontId="17" fillId="6" borderId="2" xfId="11" applyFont="1" applyFill="1" applyBorder="1" applyAlignment="1">
      <alignment horizontal="center" vertical="center" wrapText="1"/>
    </xf>
    <xf numFmtId="0" fontId="17" fillId="6" borderId="1" xfId="11" applyFont="1" applyFill="1" applyBorder="1" applyAlignment="1">
      <alignment vertical="center" wrapText="1"/>
    </xf>
    <xf numFmtId="44" fontId="13" fillId="5" borderId="1" xfId="2" applyFont="1" applyFill="1" applyBorder="1" applyProtection="1">
      <protection locked="0"/>
    </xf>
    <xf numFmtId="9" fontId="13" fillId="5" borderId="1" xfId="8" applyFont="1" applyFill="1" applyBorder="1" applyProtection="1">
      <protection locked="0"/>
    </xf>
    <xf numFmtId="0" fontId="13" fillId="5" borderId="4" xfId="0" applyFont="1" applyFill="1" applyBorder="1" applyAlignment="1">
      <alignment vertical="center"/>
    </xf>
    <xf numFmtId="0" fontId="20" fillId="6" borderId="1" xfId="11" applyFont="1" applyFill="1" applyBorder="1" applyAlignment="1">
      <alignment horizontal="left" vertical="center" wrapText="1"/>
    </xf>
    <xf numFmtId="0" fontId="20" fillId="6" borderId="1" xfId="11" applyFont="1" applyFill="1" applyBorder="1" applyAlignment="1">
      <alignment horizontal="center" vertical="center" wrapText="1"/>
    </xf>
    <xf numFmtId="44" fontId="0" fillId="0" borderId="1" xfId="2" applyFont="1" applyBorder="1"/>
    <xf numFmtId="9" fontId="0" fillId="0" borderId="1" xfId="0" applyNumberFormat="1" applyBorder="1"/>
    <xf numFmtId="0" fontId="17" fillId="6" borderId="1" xfId="0" applyFont="1" applyFill="1" applyBorder="1"/>
    <xf numFmtId="165" fontId="0" fillId="0" borderId="1" xfId="2" applyNumberFormat="1" applyFont="1" applyBorder="1"/>
    <xf numFmtId="165" fontId="18" fillId="4" borderId="1" xfId="2" applyNumberFormat="1" applyFont="1" applyFill="1" applyBorder="1"/>
    <xf numFmtId="165" fontId="17" fillId="4" borderId="1" xfId="2" applyNumberFormat="1" applyFont="1" applyFill="1" applyBorder="1"/>
    <xf numFmtId="165" fontId="0" fillId="0" borderId="0" xfId="2" applyNumberFormat="1" applyFont="1"/>
    <xf numFmtId="0" fontId="17" fillId="4" borderId="4" xfId="0" applyFont="1" applyFill="1" applyBorder="1"/>
    <xf numFmtId="0" fontId="17" fillId="4" borderId="3" xfId="0" applyFont="1" applyFill="1" applyBorder="1"/>
    <xf numFmtId="0" fontId="17" fillId="4" borderId="5" xfId="0" applyFont="1" applyFill="1" applyBorder="1"/>
    <xf numFmtId="0" fontId="4" fillId="2" borderId="1" xfId="0" applyFont="1" applyFill="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31" fillId="0" borderId="0" xfId="0" applyFont="1" applyAlignment="1">
      <alignment vertical="center"/>
    </xf>
    <xf numFmtId="0" fontId="20" fillId="4" borderId="1" xfId="11" applyFont="1" applyFill="1" applyBorder="1" applyAlignment="1">
      <alignment horizontal="center" vertical="center" wrapText="1"/>
    </xf>
    <xf numFmtId="0" fontId="20" fillId="4" borderId="1" xfId="11" applyFont="1" applyFill="1" applyBorder="1" applyAlignment="1">
      <alignment horizontal="left" vertical="center" wrapText="1"/>
    </xf>
    <xf numFmtId="0" fontId="13" fillId="0" borderId="1" xfId="0" applyFont="1" applyBorder="1" applyAlignment="1">
      <alignment horizontal="center" wrapText="1" shrinkToFit="1"/>
    </xf>
    <xf numFmtId="0" fontId="32" fillId="6" borderId="2" xfId="11" applyFont="1" applyFill="1" applyBorder="1" applyAlignment="1">
      <alignment horizontal="center" vertical="center" wrapText="1"/>
    </xf>
    <xf numFmtId="0" fontId="32" fillId="6" borderId="1" xfId="11" applyFont="1" applyFill="1" applyBorder="1" applyAlignment="1">
      <alignment horizontal="center" vertical="center" wrapText="1"/>
    </xf>
    <xf numFmtId="0" fontId="13" fillId="5" borderId="1" xfId="0" applyFont="1" applyFill="1" applyBorder="1" applyAlignment="1">
      <alignment vertical="center"/>
    </xf>
    <xf numFmtId="0" fontId="13" fillId="5" borderId="1" xfId="0" applyFont="1" applyFill="1" applyBorder="1" applyAlignment="1">
      <alignment vertical="center" wrapText="1"/>
    </xf>
    <xf numFmtId="0" fontId="13" fillId="0" borderId="1" xfId="0" applyFont="1" applyBorder="1" applyAlignment="1">
      <alignment wrapText="1" shrinkToFit="1"/>
    </xf>
    <xf numFmtId="0" fontId="13" fillId="2" borderId="4" xfId="0" applyFont="1" applyFill="1" applyBorder="1" applyAlignment="1">
      <alignment vertical="center"/>
    </xf>
    <xf numFmtId="0" fontId="15" fillId="2" borderId="1" xfId="11" applyFont="1" applyFill="1" applyBorder="1" applyAlignment="1" applyProtection="1">
      <alignment horizontal="left" vertical="center" wrapText="1" indent="1"/>
      <protection locked="0"/>
    </xf>
    <xf numFmtId="165" fontId="0" fillId="0" borderId="0" xfId="2" applyNumberFormat="1" applyFont="1" applyFill="1" applyProtection="1">
      <protection hidden="1"/>
    </xf>
    <xf numFmtId="168" fontId="0" fillId="0" borderId="0" xfId="1" applyNumberFormat="1" applyFont="1" applyProtection="1">
      <protection hidden="1"/>
    </xf>
    <xf numFmtId="9" fontId="0" fillId="0" borderId="0" xfId="0" applyNumberFormat="1" applyProtection="1">
      <protection hidden="1"/>
    </xf>
    <xf numFmtId="0" fontId="0" fillId="0" borderId="0" xfId="0" applyAlignment="1" applyProtection="1">
      <alignment horizontal="center" vertical="center" wrapText="1" shrinkToFit="1"/>
      <protection hidden="1"/>
    </xf>
    <xf numFmtId="0" fontId="0" fillId="0" borderId="1" xfId="0" applyBorder="1" applyProtection="1">
      <protection hidden="1"/>
    </xf>
    <xf numFmtId="6" fontId="0" fillId="0" borderId="1" xfId="0" applyNumberFormat="1" applyBorder="1" applyProtection="1">
      <protection hidden="1"/>
    </xf>
    <xf numFmtId="6" fontId="0" fillId="0" borderId="1" xfId="2" applyNumberFormat="1" applyFont="1" applyBorder="1" applyProtection="1">
      <protection hidden="1"/>
    </xf>
    <xf numFmtId="0" fontId="30" fillId="2" borderId="0" xfId="0" applyFont="1" applyFill="1" applyAlignment="1" applyProtection="1">
      <alignment vertical="center"/>
      <protection hidden="1"/>
    </xf>
    <xf numFmtId="0" fontId="13" fillId="0" borderId="0" xfId="0" applyFont="1" applyAlignment="1">
      <alignment horizontal="center" wrapText="1" shrinkToFit="1"/>
    </xf>
    <xf numFmtId="164" fontId="5" fillId="2" borderId="1" xfId="1" applyFont="1" applyFill="1" applyBorder="1" applyAlignment="1" applyProtection="1">
      <alignment vertical="center"/>
      <protection locked="0"/>
    </xf>
    <xf numFmtId="165" fontId="5" fillId="0" borderId="1" xfId="2" applyNumberFormat="1" applyFont="1" applyFill="1" applyBorder="1" applyAlignment="1" applyProtection="1">
      <alignment horizontal="center" vertical="center"/>
      <protection hidden="1"/>
    </xf>
    <xf numFmtId="0" fontId="33" fillId="2" borderId="1" xfId="0" applyFont="1" applyFill="1" applyBorder="1" applyProtection="1">
      <protection hidden="1"/>
    </xf>
    <xf numFmtId="6" fontId="0" fillId="2" borderId="1" xfId="0" applyNumberFormat="1" applyFill="1" applyBorder="1" applyProtection="1">
      <protection hidden="1"/>
    </xf>
    <xf numFmtId="6" fontId="33" fillId="2" borderId="1" xfId="0" applyNumberFormat="1" applyFont="1" applyFill="1" applyBorder="1" applyProtection="1">
      <protection hidden="1"/>
    </xf>
    <xf numFmtId="6" fontId="33" fillId="2" borderId="1" xfId="2" applyNumberFormat="1" applyFont="1" applyFill="1" applyBorder="1" applyProtection="1">
      <protection hidden="1"/>
    </xf>
    <xf numFmtId="165" fontId="7" fillId="2" borderId="1" xfId="2" applyNumberFormat="1" applyFont="1" applyFill="1" applyBorder="1" applyAlignment="1" applyProtection="1">
      <alignment vertical="center"/>
    </xf>
    <xf numFmtId="165" fontId="9" fillId="2" borderId="1" xfId="2" applyNumberFormat="1" applyFont="1" applyFill="1" applyBorder="1" applyAlignment="1" applyProtection="1">
      <alignment horizontal="center"/>
    </xf>
    <xf numFmtId="44" fontId="9" fillId="2" borderId="1" xfId="2" applyFont="1" applyFill="1" applyBorder="1" applyAlignment="1" applyProtection="1">
      <alignment horizontal="center"/>
    </xf>
    <xf numFmtId="44" fontId="34" fillId="2" borderId="1" xfId="2" applyFont="1" applyFill="1" applyBorder="1" applyAlignment="1" applyProtection="1">
      <alignment horizontal="center"/>
    </xf>
    <xf numFmtId="0" fontId="17" fillId="4" borderId="14" xfId="11" applyFont="1" applyFill="1" applyBorder="1" applyAlignment="1">
      <alignment horizontal="center" vertical="center" wrapText="1"/>
    </xf>
    <xf numFmtId="0" fontId="36" fillId="0" borderId="0" xfId="0" applyFont="1" applyAlignment="1">
      <alignment vertical="center"/>
    </xf>
    <xf numFmtId="0" fontId="4" fillId="0" borderId="0" xfId="0" applyFont="1" applyAlignment="1">
      <alignment wrapText="1"/>
    </xf>
    <xf numFmtId="9" fontId="37" fillId="4" borderId="1" xfId="0" applyNumberFormat="1" applyFont="1" applyFill="1" applyBorder="1" applyAlignment="1">
      <alignment horizontal="center" vertical="center" wrapText="1"/>
    </xf>
    <xf numFmtId="9" fontId="0" fillId="7" borderId="1" xfId="8" applyFont="1" applyFill="1" applyBorder="1" applyAlignment="1">
      <alignment horizontal="center" vertical="center"/>
    </xf>
    <xf numFmtId="2" fontId="37" fillId="4" borderId="1" xfId="0" applyNumberFormat="1" applyFont="1" applyFill="1" applyBorder="1" applyAlignment="1">
      <alignment horizontal="center" vertical="center" wrapText="1"/>
    </xf>
    <xf numFmtId="44" fontId="0" fillId="0" borderId="1" xfId="2" applyFont="1" applyFill="1" applyBorder="1" applyAlignment="1">
      <alignment horizontal="center" vertical="center"/>
    </xf>
    <xf numFmtId="0" fontId="18" fillId="6" borderId="1" xfId="11" applyFont="1" applyFill="1" applyBorder="1" applyAlignment="1">
      <alignment horizontal="center" vertical="center" wrapText="1"/>
    </xf>
    <xf numFmtId="0" fontId="18" fillId="6" borderId="2" xfId="11" applyFont="1" applyFill="1" applyBorder="1" applyAlignment="1">
      <alignment horizontal="center" vertical="center" wrapText="1"/>
    </xf>
    <xf numFmtId="0" fontId="4" fillId="0" borderId="4" xfId="0" applyFont="1" applyBorder="1" applyAlignment="1">
      <alignment horizontal="center"/>
    </xf>
    <xf numFmtId="0" fontId="4" fillId="0" borderId="1" xfId="0" applyFont="1" applyBorder="1" applyAlignment="1">
      <alignment horizontal="center"/>
    </xf>
    <xf numFmtId="0" fontId="0" fillId="0" borderId="4" xfId="0" applyBorder="1"/>
    <xf numFmtId="0" fontId="33" fillId="0" borderId="0" xfId="0" applyFont="1"/>
    <xf numFmtId="0" fontId="4" fillId="0" borderId="1" xfId="0" applyFont="1" applyBorder="1" applyAlignment="1">
      <alignment horizontal="center" vertical="center"/>
    </xf>
    <xf numFmtId="0" fontId="26" fillId="4" borderId="0" xfId="0" applyFont="1" applyFill="1" applyAlignment="1">
      <alignment vertical="center"/>
    </xf>
    <xf numFmtId="0" fontId="14" fillId="0" borderId="0" xfId="0" applyFont="1" applyAlignment="1">
      <alignment horizontal="center" vertical="center"/>
    </xf>
    <xf numFmtId="0" fontId="6" fillId="0" borderId="0" xfId="0" applyFont="1" applyAlignment="1">
      <alignment vertical="center"/>
    </xf>
    <xf numFmtId="9" fontId="0" fillId="2" borderId="1" xfId="0" applyNumberFormat="1" applyFill="1" applyBorder="1" applyAlignment="1">
      <alignment horizontal="center" vertical="center"/>
    </xf>
    <xf numFmtId="0" fontId="0" fillId="3" borderId="1" xfId="0" applyFill="1" applyBorder="1"/>
    <xf numFmtId="44" fontId="33" fillId="0" borderId="1" xfId="0" applyNumberFormat="1" applyFont="1" applyBorder="1"/>
    <xf numFmtId="0" fontId="22" fillId="6" borderId="1" xfId="11" applyFont="1" applyFill="1" applyBorder="1" applyAlignment="1">
      <alignment horizontal="center" vertical="center" wrapText="1"/>
    </xf>
    <xf numFmtId="0" fontId="4" fillId="0" borderId="0" xfId="0" applyFont="1" applyAlignment="1">
      <alignment horizontal="center" vertical="center" wrapText="1"/>
    </xf>
    <xf numFmtId="0" fontId="22" fillId="6" borderId="1" xfId="11" quotePrefix="1" applyFont="1" applyFill="1" applyBorder="1" applyAlignment="1">
      <alignment horizontal="center" vertical="center" wrapText="1"/>
    </xf>
    <xf numFmtId="0" fontId="7" fillId="0" borderId="1" xfId="0" applyFont="1" applyBorder="1" applyAlignment="1">
      <alignment vertical="center"/>
    </xf>
    <xf numFmtId="0" fontId="8" fillId="0" borderId="1" xfId="0" applyFont="1" applyBorder="1" applyAlignment="1">
      <alignment vertical="center"/>
    </xf>
    <xf numFmtId="0" fontId="9" fillId="2" borderId="1" xfId="0" applyFont="1" applyFill="1" applyBorder="1" applyAlignment="1">
      <alignment horizontal="center"/>
    </xf>
    <xf numFmtId="0" fontId="35" fillId="6" borderId="1" xfId="11" applyFont="1" applyFill="1" applyBorder="1" applyAlignment="1">
      <alignment horizontal="center" vertical="center" wrapText="1"/>
    </xf>
    <xf numFmtId="0" fontId="35" fillId="6" borderId="1" xfId="11" quotePrefix="1" applyFont="1" applyFill="1" applyBorder="1" applyAlignment="1">
      <alignment horizontal="center" vertical="center" wrapText="1"/>
    </xf>
    <xf numFmtId="0" fontId="34" fillId="2" borderId="1" xfId="0" applyFont="1" applyFill="1" applyBorder="1" applyAlignment="1">
      <alignment horizontal="center"/>
    </xf>
    <xf numFmtId="0" fontId="7" fillId="2" borderId="1" xfId="0" applyFont="1" applyFill="1" applyBorder="1" applyAlignment="1">
      <alignment horizontal="center"/>
    </xf>
    <xf numFmtId="9" fontId="7" fillId="2" borderId="1" xfId="0" applyNumberFormat="1" applyFont="1" applyFill="1" applyBorder="1"/>
    <xf numFmtId="0" fontId="30" fillId="0" borderId="0" xfId="0" applyFont="1"/>
    <xf numFmtId="0" fontId="28" fillId="4" borderId="1" xfId="0" applyFont="1" applyFill="1" applyBorder="1" applyAlignment="1">
      <alignment horizontal="center" vertical="center" wrapText="1" shrinkToFit="1"/>
    </xf>
    <xf numFmtId="0" fontId="0" fillId="0" borderId="1" xfId="0" applyBorder="1" applyAlignment="1">
      <alignment horizontal="center" vertical="center" wrapText="1" shrinkToFit="1"/>
    </xf>
    <xf numFmtId="44" fontId="0" fillId="0" borderId="4" xfId="2" applyFont="1" applyBorder="1" applyAlignment="1" applyProtection="1">
      <alignment horizontal="center" vertical="center"/>
    </xf>
    <xf numFmtId="44" fontId="0" fillId="0" borderId="0" xfId="0" applyNumberFormat="1"/>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wrapText="1" shrinkToFit="1"/>
    </xf>
    <xf numFmtId="0" fontId="4" fillId="0" borderId="1" xfId="0" applyFont="1" applyBorder="1" applyAlignment="1">
      <alignment horizontal="center" vertical="center"/>
    </xf>
    <xf numFmtId="0" fontId="22" fillId="4" borderId="0" xfId="0" applyFont="1" applyFill="1" applyAlignment="1">
      <alignment horizontal="center" vertical="center" wrapText="1"/>
    </xf>
    <xf numFmtId="0" fontId="38" fillId="2" borderId="15"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0" borderId="1" xfId="0" applyFont="1" applyBorder="1" applyAlignment="1">
      <alignment horizontal="center" vertical="center" wrapText="1"/>
    </xf>
    <xf numFmtId="0" fontId="17" fillId="6" borderId="1" xfId="11" applyFont="1" applyFill="1" applyBorder="1" applyAlignment="1">
      <alignment horizontal="center" vertical="center" wrapText="1"/>
    </xf>
    <xf numFmtId="0" fontId="17" fillId="6" borderId="2" xfId="1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0" fillId="4" borderId="1" xfId="11" applyFont="1" applyFill="1" applyBorder="1" applyAlignment="1">
      <alignment horizontal="center" vertical="center" wrapText="1"/>
    </xf>
    <xf numFmtId="0" fontId="22" fillId="4" borderId="1" xfId="0" applyFont="1" applyFill="1" applyBorder="1" applyAlignment="1">
      <alignment horizontal="center" vertical="center" wrapText="1"/>
    </xf>
    <xf numFmtId="0" fontId="22" fillId="4" borderId="7" xfId="11" applyFont="1" applyFill="1" applyBorder="1" applyAlignment="1">
      <alignment horizontal="center" vertical="center" wrapText="1"/>
    </xf>
    <xf numFmtId="0" fontId="22" fillId="4" borderId="0" xfId="11" applyFont="1" applyFill="1" applyAlignment="1">
      <alignment horizontal="center" vertical="center" wrapText="1"/>
    </xf>
    <xf numFmtId="0" fontId="22" fillId="6" borderId="4" xfId="11" applyFont="1" applyFill="1" applyBorder="1" applyAlignment="1">
      <alignment horizontal="center" vertical="center" wrapText="1"/>
    </xf>
    <xf numFmtId="0" fontId="22" fillId="6" borderId="5" xfId="11" applyFont="1" applyFill="1" applyBorder="1" applyAlignment="1">
      <alignment horizontal="center" vertical="center" wrapText="1"/>
    </xf>
    <xf numFmtId="0" fontId="22" fillId="6" borderId="3" xfId="11" applyFont="1" applyFill="1" applyBorder="1" applyAlignment="1">
      <alignment horizontal="center" vertical="center" wrapText="1"/>
    </xf>
    <xf numFmtId="0" fontId="22" fillId="6" borderId="4" xfId="11" quotePrefix="1" applyFont="1" applyFill="1" applyBorder="1" applyAlignment="1">
      <alignment horizontal="center" vertical="center" wrapText="1"/>
    </xf>
    <xf numFmtId="0" fontId="17" fillId="4" borderId="8" xfId="11" applyFont="1" applyFill="1" applyBorder="1" applyAlignment="1">
      <alignment horizontal="center" vertical="center" wrapText="1"/>
    </xf>
    <xf numFmtId="0" fontId="22" fillId="4" borderId="1" xfId="0" applyFont="1" applyFill="1" applyBorder="1" applyAlignment="1">
      <alignment horizontal="center" vertical="center"/>
    </xf>
    <xf numFmtId="0" fontId="24" fillId="2" borderId="1" xfId="0" applyFont="1" applyFill="1" applyBorder="1" applyAlignment="1">
      <alignment horizontal="center" vertical="center" wrapText="1"/>
    </xf>
    <xf numFmtId="165" fontId="40" fillId="5" borderId="1" xfId="2" applyNumberFormat="1" applyFont="1" applyFill="1" applyBorder="1" applyAlignment="1" applyProtection="1">
      <alignment vertical="center"/>
      <protection locked="0"/>
    </xf>
    <xf numFmtId="0" fontId="14" fillId="0" borderId="0" xfId="0" applyFont="1" applyAlignment="1">
      <alignment vertical="center"/>
    </xf>
    <xf numFmtId="44" fontId="4" fillId="0" borderId="0" xfId="2" applyFont="1"/>
    <xf numFmtId="44" fontId="28" fillId="4" borderId="1" xfId="2" applyFont="1" applyFill="1" applyBorder="1" applyAlignment="1">
      <alignment horizontal="center" vertical="center" wrapText="1" shrinkToFit="1"/>
    </xf>
    <xf numFmtId="44" fontId="4" fillId="5" borderId="1" xfId="2" applyFont="1" applyFill="1" applyBorder="1" applyAlignment="1" applyProtection="1">
      <alignment vertical="center"/>
      <protection locked="0"/>
    </xf>
    <xf numFmtId="9" fontId="4" fillId="5" borderId="1" xfId="0" applyNumberFormat="1" applyFont="1" applyFill="1" applyBorder="1" applyAlignment="1" applyProtection="1">
      <alignment vertical="center"/>
      <protection locked="0"/>
    </xf>
  </cellXfs>
  <cellStyles count="17">
    <cellStyle name="Milliers" xfId="1" builtinId="3"/>
    <cellStyle name="Monétaire" xfId="2" builtinId="4"/>
    <cellStyle name="Monétaire 2" xfId="4" xr:uid="{00000000-0005-0000-0000-000002000000}"/>
    <cellStyle name="Monétaire 2 2" xfId="10" xr:uid="{00000000-0005-0000-0000-000003000000}"/>
    <cellStyle name="Monétaire 2 3" xfId="12" xr:uid="{E18E1EE1-9506-4EB7-BDC2-7988D07E849A}"/>
    <cellStyle name="Normal" xfId="0" builtinId="0"/>
    <cellStyle name="Normal 2" xfId="3" xr:uid="{00000000-0005-0000-0000-000005000000}"/>
    <cellStyle name="Normal 2 2" xfId="5" xr:uid="{00000000-0005-0000-0000-000006000000}"/>
    <cellStyle name="Normal 2 3" xfId="9" xr:uid="{00000000-0005-0000-0000-000007000000}"/>
    <cellStyle name="Normal 2 3 2" xfId="11" xr:uid="{C37E120F-EF6C-431F-9377-DB1394938E3F}"/>
    <cellStyle name="Normal 2 3 2 2" xfId="16" xr:uid="{E42D943B-4594-436C-8557-C016C7422489}"/>
    <cellStyle name="Normal 3" xfId="13" xr:uid="{7F2D8C3F-5933-43CB-AAA5-07350E153007}"/>
    <cellStyle name="Normal 4" xfId="6" xr:uid="{00000000-0005-0000-0000-000008000000}"/>
    <cellStyle name="Normal 5" xfId="14" xr:uid="{A0D0EC70-7F9E-4B12-91F8-767D31CF4E87}"/>
    <cellStyle name="Normal 6" xfId="15" xr:uid="{2BED82A0-A4E0-4F87-8C2C-E0B4A4B63516}"/>
    <cellStyle name="Pourcentage" xfId="8" builtinId="5"/>
    <cellStyle name="Pourcentage 2" xfId="7" xr:uid="{00000000-0005-0000-0000-00000A000000}"/>
  </cellStyles>
  <dxfs count="0"/>
  <tableStyles count="0" defaultTableStyle="TableStyleMedium2" defaultPivotStyle="PivotStyleLight16"/>
  <colors>
    <mruColors>
      <color rgb="FFFFD5D6"/>
      <color rgb="FFA5A5A5"/>
      <color rgb="FF538DD5"/>
      <color rgb="FF0070C0"/>
      <color rgb="FF5D95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2079113</xdr:colOff>
      <xdr:row>0</xdr:row>
      <xdr:rowOff>0</xdr:rowOff>
    </xdr:from>
    <xdr:to>
      <xdr:col>1</xdr:col>
      <xdr:colOff>3944108</xdr:colOff>
      <xdr:row>6</xdr:row>
      <xdr:rowOff>46601</xdr:rowOff>
    </xdr:to>
    <xdr:pic>
      <xdr:nvPicPr>
        <xdr:cNvPr id="2" name="Image 1" descr="P1TB6inTB3">
          <a:extLst>
            <a:ext uri="{FF2B5EF4-FFF2-40B4-BE49-F238E27FC236}">
              <a16:creationId xmlns:a16="http://schemas.microsoft.com/office/drawing/2014/main" id="{CD32DF3A-50B6-4C3F-96FC-92E5E454C1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61048" y="0"/>
          <a:ext cx="1864995" cy="96520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1858645</xdr:colOff>
      <xdr:row>0</xdr:row>
      <xdr:rowOff>968375</xdr:rowOff>
    </xdr:to>
    <xdr:pic>
      <xdr:nvPicPr>
        <xdr:cNvPr id="2" name="Image 1" descr="P1TB6inTB3">
          <a:extLst>
            <a:ext uri="{FF2B5EF4-FFF2-40B4-BE49-F238E27FC236}">
              <a16:creationId xmlns:a16="http://schemas.microsoft.com/office/drawing/2014/main" id="{348F8A8A-0A15-4AA6-8AF8-36E6CB9DFA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4" y="0"/>
          <a:ext cx="1861820" cy="968375"/>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95250</xdr:colOff>
      <xdr:row>0</xdr:row>
      <xdr:rowOff>47625</xdr:rowOff>
    </xdr:from>
    <xdr:to>
      <xdr:col>2</xdr:col>
      <xdr:colOff>112395</xdr:colOff>
      <xdr:row>1</xdr:row>
      <xdr:rowOff>552450</xdr:rowOff>
    </xdr:to>
    <xdr:pic>
      <xdr:nvPicPr>
        <xdr:cNvPr id="2" name="Image 1" descr="P1TB6inTB3">
          <a:extLst>
            <a:ext uri="{FF2B5EF4-FFF2-40B4-BE49-F238E27FC236}">
              <a16:creationId xmlns:a16="http://schemas.microsoft.com/office/drawing/2014/main" id="{EAFBF1B8-E81F-41CA-A179-8AEC1BB9C6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47625"/>
          <a:ext cx="1858645" cy="97155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209550</xdr:colOff>
      <xdr:row>0</xdr:row>
      <xdr:rowOff>111127</xdr:rowOff>
    </xdr:from>
    <xdr:to>
      <xdr:col>2</xdr:col>
      <xdr:colOff>798195</xdr:colOff>
      <xdr:row>2</xdr:row>
      <xdr:rowOff>6351</xdr:rowOff>
    </xdr:to>
    <xdr:pic>
      <xdr:nvPicPr>
        <xdr:cNvPr id="2" name="Image 1" descr="P1TB6inTB3">
          <a:extLst>
            <a:ext uri="{FF2B5EF4-FFF2-40B4-BE49-F238E27FC236}">
              <a16:creationId xmlns:a16="http://schemas.microsoft.com/office/drawing/2014/main" id="{2D77BF0E-5368-4C01-9ED2-A3E2938D1B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111127"/>
          <a:ext cx="1855470" cy="962024"/>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1855470</xdr:colOff>
      <xdr:row>0</xdr:row>
      <xdr:rowOff>968375</xdr:rowOff>
    </xdr:to>
    <xdr:pic>
      <xdr:nvPicPr>
        <xdr:cNvPr id="3" name="Image 2" descr="P1TB6inTB3">
          <a:extLst>
            <a:ext uri="{FF2B5EF4-FFF2-40B4-BE49-F238E27FC236}">
              <a16:creationId xmlns:a16="http://schemas.microsoft.com/office/drawing/2014/main" id="{A88B7B03-C925-4194-9ED1-397C630300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643" y="0"/>
          <a:ext cx="1855470" cy="968375"/>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1</xdr:col>
      <xdr:colOff>1807845</xdr:colOff>
      <xdr:row>1</xdr:row>
      <xdr:rowOff>539750</xdr:rowOff>
    </xdr:to>
    <xdr:pic>
      <xdr:nvPicPr>
        <xdr:cNvPr id="3" name="Image 2" descr="P1TB6inTB3">
          <a:extLst>
            <a:ext uri="{FF2B5EF4-FFF2-40B4-BE49-F238E27FC236}">
              <a16:creationId xmlns:a16="http://schemas.microsoft.com/office/drawing/2014/main" id="{F66AD712-3D3B-4719-855E-57E400B336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38100"/>
          <a:ext cx="1855470" cy="971550"/>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44588</xdr:colOff>
      <xdr:row>0</xdr:row>
      <xdr:rowOff>2208</xdr:rowOff>
    </xdr:from>
    <xdr:to>
      <xdr:col>0</xdr:col>
      <xdr:colOff>894521</xdr:colOff>
      <xdr:row>2</xdr:row>
      <xdr:rowOff>104499</xdr:rowOff>
    </xdr:to>
    <xdr:pic>
      <xdr:nvPicPr>
        <xdr:cNvPr id="2" name="Image 1" descr="P1TB6inTB3">
          <a:extLst>
            <a:ext uri="{FF2B5EF4-FFF2-40B4-BE49-F238E27FC236}">
              <a16:creationId xmlns:a16="http://schemas.microsoft.com/office/drawing/2014/main" id="{478A8A6D-3FA7-45A2-8BEB-4E3F65B6E4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588" y="2208"/>
          <a:ext cx="849933" cy="4367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666750</xdr:colOff>
      <xdr:row>0</xdr:row>
      <xdr:rowOff>59531</xdr:rowOff>
    </xdr:from>
    <xdr:to>
      <xdr:col>4</xdr:col>
      <xdr:colOff>460058</xdr:colOff>
      <xdr:row>0</xdr:row>
      <xdr:rowOff>1031081</xdr:rowOff>
    </xdr:to>
    <xdr:pic>
      <xdr:nvPicPr>
        <xdr:cNvPr id="3" name="Image 2" descr="P1TB6inTB3">
          <a:extLst>
            <a:ext uri="{FF2B5EF4-FFF2-40B4-BE49-F238E27FC236}">
              <a16:creationId xmlns:a16="http://schemas.microsoft.com/office/drawing/2014/main" id="{42FC1CF7-7B65-4464-8FB4-6925100260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1313" y="59531"/>
          <a:ext cx="1864995" cy="9715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1864995</xdr:colOff>
      <xdr:row>0</xdr:row>
      <xdr:rowOff>971550</xdr:rowOff>
    </xdr:to>
    <xdr:pic>
      <xdr:nvPicPr>
        <xdr:cNvPr id="2" name="Image 1" descr="P1TB6inTB3">
          <a:extLst>
            <a:ext uri="{FF2B5EF4-FFF2-40B4-BE49-F238E27FC236}">
              <a16:creationId xmlns:a16="http://schemas.microsoft.com/office/drawing/2014/main" id="{14812D73-CEAD-412F-91F9-9ED5221CE5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647" y="0"/>
          <a:ext cx="1864995" cy="97155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149679</xdr:colOff>
      <xdr:row>0</xdr:row>
      <xdr:rowOff>0</xdr:rowOff>
    </xdr:from>
    <xdr:to>
      <xdr:col>1</xdr:col>
      <xdr:colOff>2008324</xdr:colOff>
      <xdr:row>0</xdr:row>
      <xdr:rowOff>971550</xdr:rowOff>
    </xdr:to>
    <xdr:pic>
      <xdr:nvPicPr>
        <xdr:cNvPr id="2" name="Image 1" descr="P1TB6inTB3">
          <a:extLst>
            <a:ext uri="{FF2B5EF4-FFF2-40B4-BE49-F238E27FC236}">
              <a16:creationId xmlns:a16="http://schemas.microsoft.com/office/drawing/2014/main" id="{DEED919B-B196-436C-A5DC-C448DD407E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322" y="0"/>
          <a:ext cx="1864995" cy="9715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1858645</xdr:colOff>
      <xdr:row>0</xdr:row>
      <xdr:rowOff>971550</xdr:rowOff>
    </xdr:to>
    <xdr:pic>
      <xdr:nvPicPr>
        <xdr:cNvPr id="3" name="Image 2" descr="P1TB6inTB3">
          <a:extLst>
            <a:ext uri="{FF2B5EF4-FFF2-40B4-BE49-F238E27FC236}">
              <a16:creationId xmlns:a16="http://schemas.microsoft.com/office/drawing/2014/main" id="{A7A74ABE-6E4F-405F-8B6D-3026E7063B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67" y="0"/>
          <a:ext cx="1861820" cy="9715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257735</xdr:colOff>
      <xdr:row>0</xdr:row>
      <xdr:rowOff>33618</xdr:rowOff>
    </xdr:from>
    <xdr:to>
      <xdr:col>1</xdr:col>
      <xdr:colOff>2116380</xdr:colOff>
      <xdr:row>0</xdr:row>
      <xdr:rowOff>1001993</xdr:rowOff>
    </xdr:to>
    <xdr:pic>
      <xdr:nvPicPr>
        <xdr:cNvPr id="3" name="Image 2" descr="P1TB6inTB3">
          <a:extLst>
            <a:ext uri="{FF2B5EF4-FFF2-40B4-BE49-F238E27FC236}">
              <a16:creationId xmlns:a16="http://schemas.microsoft.com/office/drawing/2014/main" id="{0AD5F4ED-319C-4E3B-A4A4-3E2FFAD6B6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7382" y="33618"/>
          <a:ext cx="1858645" cy="96202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163286</xdr:colOff>
      <xdr:row>0</xdr:row>
      <xdr:rowOff>0</xdr:rowOff>
    </xdr:from>
    <xdr:to>
      <xdr:col>1</xdr:col>
      <xdr:colOff>2018756</xdr:colOff>
      <xdr:row>0</xdr:row>
      <xdr:rowOff>962025</xdr:rowOff>
    </xdr:to>
    <xdr:pic>
      <xdr:nvPicPr>
        <xdr:cNvPr id="3" name="Image 2" descr="P1TB6inTB3">
          <a:extLst>
            <a:ext uri="{FF2B5EF4-FFF2-40B4-BE49-F238E27FC236}">
              <a16:creationId xmlns:a16="http://schemas.microsoft.com/office/drawing/2014/main" id="{3A11E6AE-F83F-4767-9ADD-385D267EBD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4929" y="0"/>
          <a:ext cx="1855470" cy="96202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1</xdr:col>
      <xdr:colOff>1868170</xdr:colOff>
      <xdr:row>2</xdr:row>
      <xdr:rowOff>749300</xdr:rowOff>
    </xdr:to>
    <xdr:pic>
      <xdr:nvPicPr>
        <xdr:cNvPr id="2" name="Image 1" descr="P1TB6inTB3">
          <a:extLst>
            <a:ext uri="{FF2B5EF4-FFF2-40B4-BE49-F238E27FC236}">
              <a16:creationId xmlns:a16="http://schemas.microsoft.com/office/drawing/2014/main" id="{794940CD-2D67-4F64-B581-E7D2E41452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04775"/>
          <a:ext cx="1858645" cy="97155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1</xdr:col>
      <xdr:colOff>1868170</xdr:colOff>
      <xdr:row>2</xdr:row>
      <xdr:rowOff>749300</xdr:rowOff>
    </xdr:to>
    <xdr:pic>
      <xdr:nvPicPr>
        <xdr:cNvPr id="2" name="Image 1" descr="P1TB6inTB3">
          <a:extLst>
            <a:ext uri="{FF2B5EF4-FFF2-40B4-BE49-F238E27FC236}">
              <a16:creationId xmlns:a16="http://schemas.microsoft.com/office/drawing/2014/main" id="{482D7F8B-BF80-47A7-B65D-08696ECBAE0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8275" y="101600"/>
          <a:ext cx="1861820" cy="9747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DEROUET Sabrina" id="{83B0AE2F-580A-4CED-ABFC-1D6B198857FE}" userId="S::sabrina.derouet_chu-nantes.fr#ext#@cantineo69.onmicrosoft.com::c57baa96-2c1c-4fbe-a45d-0fd5f63b4482" providerId="AD"/>
</personList>
</file>

<file path=xl/theme/theme1.xml><?xml version="1.0" encoding="utf-8"?>
<a:theme xmlns:a="http://schemas.openxmlformats.org/drawingml/2006/main" name="Thème Office 2013 – 2022">
  <a:themeElements>
    <a:clrScheme name="Personnalisé 2">
      <a:dk1>
        <a:sysClr val="windowText" lastClr="000000"/>
      </a:dk1>
      <a:lt1>
        <a:sysClr val="window" lastClr="FFFFFF"/>
      </a:lt1>
      <a:dk2>
        <a:srgbClr val="0E2841"/>
      </a:dk2>
      <a:lt2>
        <a:srgbClr val="E8E8E8"/>
      </a:lt2>
      <a:accent1>
        <a:srgbClr val="0093A6"/>
      </a:accent1>
      <a:accent2>
        <a:srgbClr val="E7253F"/>
      </a:accent2>
      <a:accent3>
        <a:srgbClr val="46332C"/>
      </a:accent3>
      <a:accent4>
        <a:srgbClr val="0F9ED5"/>
      </a:accent4>
      <a:accent5>
        <a:srgbClr val="A02B93"/>
      </a:accent5>
      <a:accent6>
        <a:srgbClr val="4EA72E"/>
      </a:accent6>
      <a:hlink>
        <a:srgbClr val="467886"/>
      </a:hlink>
      <a:folHlink>
        <a:srgbClr val="96607D"/>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8" dT="2025-11-24T09:57:30.08" personId="{83B0AE2F-580A-4CED-ABFC-1D6B198857FE}" id="{DCB5D845-ECBC-4377-AAB6-13DF0840BD3E}">
    <text>a arbitrer au niveau de l'offre?</text>
  </threadedComment>
</ThreadedComments>
</file>

<file path=xl/threadedComments/threadedComment2.xml><?xml version="1.0" encoding="utf-8"?>
<ThreadedComments xmlns="http://schemas.microsoft.com/office/spreadsheetml/2018/threadedcomments" xmlns:x="http://schemas.openxmlformats.org/spreadsheetml/2006/main">
  <threadedComment ref="A104" dT="2026-01-16T09:23:16.69" personId="{83B0AE2F-580A-4CED-ABFC-1D6B198857FE}" id="{36CE4F53-C54A-43B1-917B-A4BECA05C504}">
    <text>redondance</text>
  </threadedComment>
  <threadedComment ref="A169" dT="2026-01-16T09:24:08.77" personId="{83B0AE2F-580A-4CED-ABFC-1D6B198857FE}" id="{081A124D-92A0-44A3-93C1-65C1F95BC33F}">
    <text>redondance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08580-3ACC-441B-9A1F-96A058B28305}">
  <sheetPr>
    <pageSetUpPr fitToPage="1"/>
  </sheetPr>
  <dimension ref="B1:C14"/>
  <sheetViews>
    <sheetView showGridLines="0" tabSelected="1" zoomScale="93" zoomScaleNormal="93" zoomScaleSheetLayoutView="85" zoomScalePageLayoutView="78" workbookViewId="0"/>
  </sheetViews>
  <sheetFormatPr baseColWidth="10" defaultColWidth="11.453125" defaultRowHeight="12.5" x14ac:dyDescent="0.25"/>
  <cols>
    <col min="1" max="1" width="1.1796875" style="1" customWidth="1"/>
    <col min="2" max="2" width="94" style="1" customWidth="1"/>
    <col min="3" max="3" width="1.1796875" style="1" customWidth="1"/>
    <col min="4" max="16384" width="11.453125" style="1"/>
  </cols>
  <sheetData>
    <row r="1" spans="2:3" ht="12" customHeight="1" x14ac:dyDescent="0.25"/>
    <row r="2" spans="2:3" ht="12" customHeight="1" x14ac:dyDescent="0.25"/>
    <row r="3" spans="2:3" ht="12" customHeight="1" x14ac:dyDescent="0.25"/>
    <row r="4" spans="2:3" ht="12" customHeight="1" x14ac:dyDescent="0.25"/>
    <row r="5" spans="2:3" ht="12" customHeight="1" x14ac:dyDescent="0.25"/>
    <row r="6" spans="2:3" ht="12" customHeight="1" x14ac:dyDescent="0.25"/>
    <row r="7" spans="2:3" ht="12" customHeight="1" x14ac:dyDescent="0.25">
      <c r="B7" s="11"/>
    </row>
    <row r="8" spans="2:3" ht="28.4" customHeight="1" x14ac:dyDescent="0.25">
      <c r="B8" s="53" t="s">
        <v>0</v>
      </c>
    </row>
    <row r="9" spans="2:3" ht="53.5" customHeight="1" x14ac:dyDescent="0.25">
      <c r="B9" s="54" t="s">
        <v>1</v>
      </c>
    </row>
    <row r="10" spans="2:3" ht="12" customHeight="1" x14ac:dyDescent="0.4">
      <c r="B10" s="2"/>
    </row>
    <row r="11" spans="2:3" ht="238.5" customHeight="1" x14ac:dyDescent="0.25">
      <c r="B11" s="56" t="s">
        <v>2</v>
      </c>
      <c r="C11" s="10"/>
    </row>
    <row r="12" spans="2:3" ht="12" customHeight="1" x14ac:dyDescent="0.25"/>
    <row r="13" spans="2:3" ht="12" customHeight="1" x14ac:dyDescent="0.25">
      <c r="B13" s="1" t="s">
        <v>3</v>
      </c>
    </row>
    <row r="14" spans="2:3" ht="22.5" customHeight="1" x14ac:dyDescent="0.25">
      <c r="B14" s="55"/>
    </row>
  </sheetData>
  <pageMargins left="0.77187499999999998" right="0.7" top="0.75" bottom="0.75" header="0.3" footer="0.3"/>
  <pageSetup paperSize="9" scale="9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7A0AA-B53C-48C7-BE76-523C61206CFC}">
  <sheetPr>
    <pageSetUpPr fitToPage="1"/>
  </sheetPr>
  <dimension ref="B1:S54"/>
  <sheetViews>
    <sheetView showGridLines="0" view="pageBreakPreview" zoomScale="70" zoomScaleNormal="70" zoomScaleSheetLayoutView="70" zoomScalePageLayoutView="46" workbookViewId="0">
      <selection activeCell="T8" sqref="T8"/>
    </sheetView>
  </sheetViews>
  <sheetFormatPr baseColWidth="10" defaultColWidth="11.453125" defaultRowHeight="12.5" x14ac:dyDescent="0.25"/>
  <cols>
    <col min="1" max="1" width="1.1796875" customWidth="1"/>
    <col min="2" max="2" width="33.7265625" customWidth="1"/>
    <col min="3" max="3" width="7.453125" bestFit="1" customWidth="1"/>
    <col min="4" max="4" width="20.54296875" customWidth="1"/>
    <col min="5" max="5" width="6" bestFit="1" customWidth="1"/>
    <col min="6" max="6" width="13.81640625" bestFit="1" customWidth="1"/>
    <col min="7" max="7" width="13.81640625" customWidth="1"/>
    <col min="8" max="8" width="11" bestFit="1" customWidth="1"/>
    <col min="9" max="9" width="11.54296875" customWidth="1"/>
    <col min="10" max="10" width="11" bestFit="1" customWidth="1"/>
    <col min="11" max="11" width="16.36328125" bestFit="1" customWidth="1"/>
    <col min="12" max="12" width="11" bestFit="1" customWidth="1"/>
    <col min="13" max="13" width="10.54296875" bestFit="1" customWidth="1"/>
    <col min="14" max="14" width="12.26953125" bestFit="1" customWidth="1"/>
    <col min="15" max="15" width="11.7265625" bestFit="1" customWidth="1"/>
    <col min="17" max="17" width="11.7265625" bestFit="1" customWidth="1"/>
  </cols>
  <sheetData>
    <row r="1" spans="2:19" ht="84" customHeight="1" x14ac:dyDescent="0.35">
      <c r="B1" s="6"/>
      <c r="C1" s="6"/>
      <c r="D1" s="6"/>
      <c r="E1" s="6"/>
      <c r="F1" s="6"/>
      <c r="G1" s="6"/>
      <c r="H1" s="6"/>
      <c r="I1" s="6"/>
    </row>
    <row r="2" spans="2:19" ht="84" customHeight="1" x14ac:dyDescent="0.25">
      <c r="B2" s="218" t="s">
        <v>293</v>
      </c>
      <c r="C2" s="218"/>
      <c r="D2" s="218"/>
      <c r="E2" s="218"/>
      <c r="F2" s="218"/>
      <c r="G2" s="218"/>
      <c r="H2" s="218"/>
      <c r="I2" s="218"/>
      <c r="J2" s="218"/>
      <c r="K2" s="218"/>
      <c r="L2" s="218"/>
      <c r="M2" s="218"/>
      <c r="N2" s="218"/>
      <c r="O2" s="218"/>
      <c r="P2" s="218"/>
      <c r="Q2" s="218"/>
      <c r="R2" s="218"/>
      <c r="S2" s="218"/>
    </row>
    <row r="3" spans="2:19" ht="12" customHeight="1" x14ac:dyDescent="0.35">
      <c r="B3" s="7"/>
      <c r="C3" s="7"/>
      <c r="D3" s="8"/>
      <c r="E3" s="9"/>
      <c r="F3" s="9"/>
      <c r="G3" s="9"/>
      <c r="H3" s="9"/>
      <c r="I3" s="9"/>
    </row>
    <row r="4" spans="2:19" ht="121.5" customHeight="1" x14ac:dyDescent="0.25">
      <c r="B4" s="216" t="s">
        <v>294</v>
      </c>
      <c r="C4" s="216"/>
      <c r="D4" s="216"/>
      <c r="E4" s="216"/>
      <c r="F4" s="216"/>
      <c r="G4" s="216"/>
      <c r="H4" s="216"/>
      <c r="I4" s="216"/>
      <c r="J4" s="216"/>
      <c r="K4" s="216"/>
      <c r="L4" s="216"/>
      <c r="M4" s="216"/>
      <c r="N4" s="216"/>
      <c r="O4" s="216"/>
      <c r="P4" s="216"/>
      <c r="Q4" s="216"/>
      <c r="R4" s="216"/>
      <c r="S4" s="216"/>
    </row>
    <row r="5" spans="2:19" ht="12" customHeight="1" x14ac:dyDescent="0.25"/>
    <row r="6" spans="2:19" ht="34.5" customHeight="1" x14ac:dyDescent="0.25">
      <c r="B6" s="219" t="s">
        <v>295</v>
      </c>
      <c r="C6" s="220"/>
      <c r="D6" s="220"/>
      <c r="E6" s="220"/>
      <c r="F6" s="220"/>
      <c r="G6" s="220"/>
      <c r="H6" s="220"/>
      <c r="I6" s="220"/>
      <c r="J6" s="220"/>
      <c r="K6" s="220"/>
      <c r="L6" s="220"/>
      <c r="M6" s="220"/>
      <c r="N6" s="220"/>
      <c r="O6" s="220"/>
      <c r="P6" s="220"/>
      <c r="Q6" s="220"/>
      <c r="R6" s="220"/>
      <c r="S6" s="220"/>
    </row>
    <row r="7" spans="2:19" ht="34.5" customHeight="1" x14ac:dyDescent="0.25">
      <c r="B7" s="37"/>
      <c r="C7" s="36"/>
      <c r="D7" s="36"/>
      <c r="E7" s="36"/>
      <c r="F7" s="36"/>
      <c r="G7" s="36"/>
      <c r="H7" s="36"/>
      <c r="I7" s="36"/>
    </row>
    <row r="8" spans="2:19" ht="34.5" customHeight="1" x14ac:dyDescent="0.25">
      <c r="B8" s="221" t="s">
        <v>296</v>
      </c>
      <c r="C8" s="223"/>
      <c r="D8" s="223"/>
      <c r="E8" s="223"/>
      <c r="F8" s="223"/>
      <c r="G8" s="222"/>
      <c r="H8" s="221" t="s">
        <v>297</v>
      </c>
      <c r="I8" s="222"/>
      <c r="J8" s="221" t="s">
        <v>298</v>
      </c>
      <c r="K8" s="222"/>
      <c r="L8" s="221" t="s">
        <v>299</v>
      </c>
      <c r="M8" s="222"/>
      <c r="N8" s="221" t="s">
        <v>300</v>
      </c>
      <c r="O8" s="222"/>
      <c r="P8" s="221" t="s">
        <v>301</v>
      </c>
      <c r="Q8" s="222"/>
      <c r="R8" s="221" t="s">
        <v>302</v>
      </c>
      <c r="S8" s="222"/>
    </row>
    <row r="9" spans="2:19" ht="43.5" customHeight="1" x14ac:dyDescent="0.25">
      <c r="B9" s="221" t="s">
        <v>303</v>
      </c>
      <c r="C9" s="223"/>
      <c r="D9" s="223"/>
      <c r="E9" s="223"/>
      <c r="F9" s="223"/>
      <c r="G9" s="222"/>
      <c r="H9" s="224" t="s">
        <v>304</v>
      </c>
      <c r="I9" s="222"/>
      <c r="J9" s="221" t="s">
        <v>305</v>
      </c>
      <c r="K9" s="222"/>
      <c r="L9" s="224" t="s">
        <v>306</v>
      </c>
      <c r="M9" s="222"/>
      <c r="N9" s="221" t="s">
        <v>307</v>
      </c>
      <c r="O9" s="222"/>
      <c r="P9" s="224" t="s">
        <v>308</v>
      </c>
      <c r="Q9" s="222"/>
      <c r="R9" s="221" t="s">
        <v>309</v>
      </c>
      <c r="S9" s="222"/>
    </row>
    <row r="10" spans="2:19" ht="8.25" customHeight="1" x14ac:dyDescent="0.25"/>
    <row r="11" spans="2:19" ht="75.75" customHeight="1" x14ac:dyDescent="0.25">
      <c r="B11" s="108" t="s">
        <v>310</v>
      </c>
      <c r="C11" s="108" t="s">
        <v>311</v>
      </c>
      <c r="D11" s="108" t="s">
        <v>312</v>
      </c>
      <c r="E11" s="108" t="s">
        <v>313</v>
      </c>
      <c r="F11" s="108" t="s">
        <v>314</v>
      </c>
      <c r="G11" s="108" t="s">
        <v>315</v>
      </c>
      <c r="H11" s="108" t="s">
        <v>316</v>
      </c>
      <c r="I11" s="108" t="s">
        <v>317</v>
      </c>
      <c r="J11" s="108" t="s">
        <v>316</v>
      </c>
      <c r="K11" s="108" t="s">
        <v>317</v>
      </c>
      <c r="L11" s="108" t="s">
        <v>316</v>
      </c>
      <c r="M11" s="108" t="s">
        <v>317</v>
      </c>
      <c r="N11" s="108" t="s">
        <v>316</v>
      </c>
      <c r="O11" s="108" t="s">
        <v>317</v>
      </c>
      <c r="P11" s="108" t="s">
        <v>316</v>
      </c>
      <c r="Q11" s="108" t="s">
        <v>317</v>
      </c>
      <c r="R11" s="108" t="s">
        <v>316</v>
      </c>
      <c r="S11" s="108" t="s">
        <v>317</v>
      </c>
    </row>
    <row r="12" spans="2:19" ht="15" customHeight="1" x14ac:dyDescent="0.25">
      <c r="B12" s="99"/>
      <c r="C12" s="69"/>
      <c r="D12" s="99"/>
      <c r="E12" s="99"/>
      <c r="F12" s="99"/>
      <c r="G12" s="99"/>
      <c r="H12" s="100"/>
      <c r="I12" s="101"/>
      <c r="J12" s="100"/>
      <c r="K12" s="101"/>
      <c r="L12" s="100"/>
      <c r="M12" s="101"/>
      <c r="N12" s="100"/>
      <c r="O12" s="101"/>
      <c r="P12" s="100"/>
      <c r="Q12" s="101"/>
      <c r="R12" s="100"/>
      <c r="S12" s="101"/>
    </row>
    <row r="13" spans="2:19" ht="15" customHeight="1" x14ac:dyDescent="0.25">
      <c r="B13" s="99"/>
      <c r="C13" s="69"/>
      <c r="D13" s="99"/>
      <c r="E13" s="99"/>
      <c r="F13" s="99"/>
      <c r="G13" s="99"/>
      <c r="H13" s="100"/>
      <c r="I13" s="101"/>
      <c r="J13" s="100"/>
      <c r="K13" s="101"/>
      <c r="L13" s="100"/>
      <c r="M13" s="101"/>
      <c r="N13" s="100"/>
      <c r="O13" s="101"/>
      <c r="P13" s="100"/>
      <c r="Q13" s="101"/>
      <c r="R13" s="100"/>
      <c r="S13" s="101"/>
    </row>
    <row r="14" spans="2:19" ht="15" customHeight="1" x14ac:dyDescent="0.25">
      <c r="B14" s="99"/>
      <c r="C14" s="69"/>
      <c r="D14" s="99"/>
      <c r="E14" s="99"/>
      <c r="F14" s="99"/>
      <c r="G14" s="99"/>
      <c r="H14" s="100"/>
      <c r="I14" s="101"/>
      <c r="J14" s="100"/>
      <c r="K14" s="101"/>
      <c r="L14" s="100"/>
      <c r="M14" s="101"/>
      <c r="N14" s="100"/>
      <c r="O14" s="101"/>
      <c r="P14" s="100"/>
      <c r="Q14" s="101"/>
      <c r="R14" s="100"/>
      <c r="S14" s="101"/>
    </row>
    <row r="15" spans="2:19" ht="15" customHeight="1" x14ac:dyDescent="0.25">
      <c r="B15" s="99"/>
      <c r="C15" s="69"/>
      <c r="D15" s="99"/>
      <c r="E15" s="99"/>
      <c r="F15" s="99"/>
      <c r="G15" s="99"/>
      <c r="H15" s="100"/>
      <c r="I15" s="101"/>
      <c r="J15" s="100"/>
      <c r="K15" s="101"/>
      <c r="L15" s="100"/>
      <c r="M15" s="101"/>
      <c r="N15" s="100"/>
      <c r="O15" s="101"/>
      <c r="P15" s="100"/>
      <c r="Q15" s="101"/>
      <c r="R15" s="100"/>
      <c r="S15" s="101"/>
    </row>
    <row r="16" spans="2:19" ht="15" customHeight="1" x14ac:dyDescent="0.25">
      <c r="B16" s="99"/>
      <c r="C16" s="69"/>
      <c r="D16" s="99"/>
      <c r="E16" s="99"/>
      <c r="F16" s="99"/>
      <c r="G16" s="99"/>
      <c r="H16" s="100"/>
      <c r="I16" s="101"/>
      <c r="J16" s="100"/>
      <c r="K16" s="101"/>
      <c r="L16" s="100"/>
      <c r="M16" s="101"/>
      <c r="N16" s="100"/>
      <c r="O16" s="101"/>
      <c r="P16" s="100"/>
      <c r="Q16" s="101"/>
      <c r="R16" s="100"/>
      <c r="S16" s="101"/>
    </row>
    <row r="17" spans="2:19" ht="15" customHeight="1" x14ac:dyDescent="0.25">
      <c r="B17" s="99"/>
      <c r="C17" s="69"/>
      <c r="D17" s="99"/>
      <c r="E17" s="99"/>
      <c r="F17" s="99"/>
      <c r="G17" s="99"/>
      <c r="H17" s="100"/>
      <c r="I17" s="101"/>
      <c r="J17" s="100"/>
      <c r="K17" s="101"/>
      <c r="L17" s="100"/>
      <c r="M17" s="101"/>
      <c r="N17" s="100"/>
      <c r="O17" s="101"/>
      <c r="P17" s="100"/>
      <c r="Q17" s="101"/>
      <c r="R17" s="100"/>
      <c r="S17" s="101"/>
    </row>
    <row r="18" spans="2:19" ht="15" customHeight="1" x14ac:dyDescent="0.25">
      <c r="B18" s="99"/>
      <c r="C18" s="69"/>
      <c r="D18" s="99"/>
      <c r="E18" s="99"/>
      <c r="F18" s="99"/>
      <c r="G18" s="99"/>
      <c r="H18" s="100"/>
      <c r="I18" s="101"/>
      <c r="J18" s="100"/>
      <c r="K18" s="101"/>
      <c r="L18" s="100"/>
      <c r="M18" s="101"/>
      <c r="N18" s="100"/>
      <c r="O18" s="101"/>
      <c r="P18" s="100"/>
      <c r="Q18" s="101"/>
      <c r="R18" s="100"/>
      <c r="S18" s="101"/>
    </row>
    <row r="19" spans="2:19" ht="15" customHeight="1" x14ac:dyDescent="0.25">
      <c r="B19" s="99"/>
      <c r="C19" s="69"/>
      <c r="D19" s="99"/>
      <c r="E19" s="99"/>
      <c r="F19" s="99"/>
      <c r="G19" s="99"/>
      <c r="H19" s="100"/>
      <c r="I19" s="101"/>
      <c r="J19" s="100"/>
      <c r="K19" s="101"/>
      <c r="L19" s="100"/>
      <c r="M19" s="101"/>
      <c r="N19" s="100"/>
      <c r="O19" s="101"/>
      <c r="P19" s="100"/>
      <c r="Q19" s="101"/>
      <c r="R19" s="100"/>
      <c r="S19" s="101"/>
    </row>
    <row r="20" spans="2:19" ht="15" customHeight="1" x14ac:dyDescent="0.25">
      <c r="B20" s="99"/>
      <c r="C20" s="69"/>
      <c r="D20" s="99"/>
      <c r="E20" s="99"/>
      <c r="F20" s="99"/>
      <c r="G20" s="99"/>
      <c r="H20" s="100"/>
      <c r="I20" s="101"/>
      <c r="J20" s="100"/>
      <c r="K20" s="101"/>
      <c r="L20" s="100"/>
      <c r="M20" s="101"/>
      <c r="N20" s="100"/>
      <c r="O20" s="101"/>
      <c r="P20" s="100"/>
      <c r="Q20" s="101"/>
      <c r="R20" s="100"/>
      <c r="S20" s="101"/>
    </row>
    <row r="21" spans="2:19" ht="15" customHeight="1" x14ac:dyDescent="0.25">
      <c r="B21" s="99"/>
      <c r="C21" s="69"/>
      <c r="D21" s="99"/>
      <c r="E21" s="99"/>
      <c r="F21" s="99"/>
      <c r="G21" s="99"/>
      <c r="H21" s="100"/>
      <c r="I21" s="101"/>
      <c r="J21" s="102"/>
      <c r="K21" s="101"/>
      <c r="L21" s="102"/>
      <c r="M21" s="101"/>
      <c r="N21" s="103"/>
      <c r="O21" s="101"/>
      <c r="P21" s="103"/>
      <c r="Q21" s="101"/>
      <c r="R21" s="103"/>
      <c r="S21" s="101"/>
    </row>
    <row r="22" spans="2:19" ht="15" customHeight="1" x14ac:dyDescent="0.25">
      <c r="B22" s="99"/>
      <c r="C22" s="69"/>
      <c r="D22" s="99"/>
      <c r="E22" s="99"/>
      <c r="F22" s="99"/>
      <c r="G22" s="99"/>
      <c r="H22" s="100"/>
      <c r="I22" s="101"/>
      <c r="J22" s="100"/>
      <c r="K22" s="101"/>
      <c r="L22" s="100"/>
      <c r="M22" s="101"/>
      <c r="N22" s="100"/>
      <c r="O22" s="101"/>
      <c r="P22" s="100"/>
      <c r="Q22" s="101"/>
      <c r="R22" s="100"/>
      <c r="S22" s="101"/>
    </row>
    <row r="23" spans="2:19" ht="15" customHeight="1" x14ac:dyDescent="0.25">
      <c r="B23" s="69"/>
      <c r="C23" s="69"/>
      <c r="D23" s="99"/>
      <c r="E23" s="99"/>
      <c r="F23" s="99"/>
      <c r="G23" s="99"/>
      <c r="H23" s="100"/>
      <c r="I23" s="101"/>
      <c r="J23" s="102"/>
      <c r="K23" s="101"/>
      <c r="L23" s="102"/>
      <c r="M23" s="101"/>
      <c r="N23" s="102"/>
      <c r="O23" s="101"/>
      <c r="P23" s="102"/>
      <c r="Q23" s="101"/>
      <c r="R23" s="102"/>
      <c r="S23" s="101"/>
    </row>
    <row r="24" spans="2:19" ht="15" customHeight="1" x14ac:dyDescent="0.25">
      <c r="B24" s="69"/>
      <c r="C24" s="69"/>
      <c r="D24" s="99"/>
      <c r="E24" s="99"/>
      <c r="F24" s="99"/>
      <c r="G24" s="99"/>
      <c r="H24" s="100"/>
      <c r="I24" s="101"/>
      <c r="J24" s="102"/>
      <c r="K24" s="101"/>
      <c r="L24" s="102"/>
      <c r="M24" s="101"/>
      <c r="N24" s="102"/>
      <c r="O24" s="101"/>
      <c r="P24" s="102"/>
      <c r="Q24" s="101"/>
      <c r="R24" s="102"/>
      <c r="S24" s="101"/>
    </row>
    <row r="25" spans="2:19" ht="15" customHeight="1" x14ac:dyDescent="0.25">
      <c r="B25" s="69"/>
      <c r="C25" s="69"/>
      <c r="D25" s="99"/>
      <c r="E25" s="99"/>
      <c r="F25" s="99"/>
      <c r="G25" s="99"/>
      <c r="H25" s="100"/>
      <c r="I25" s="101"/>
      <c r="J25" s="102"/>
      <c r="K25" s="101"/>
      <c r="L25" s="102"/>
      <c r="M25" s="101"/>
      <c r="N25" s="102"/>
      <c r="O25" s="101"/>
      <c r="P25" s="102"/>
      <c r="Q25" s="101"/>
      <c r="R25" s="102"/>
      <c r="S25" s="101"/>
    </row>
    <row r="26" spans="2:19" ht="15" customHeight="1" x14ac:dyDescent="0.25">
      <c r="B26" s="69"/>
      <c r="C26" s="69"/>
      <c r="D26" s="99"/>
      <c r="E26" s="99"/>
      <c r="F26" s="99"/>
      <c r="G26" s="99"/>
      <c r="H26" s="100"/>
      <c r="I26" s="101"/>
      <c r="J26" s="102"/>
      <c r="K26" s="101"/>
      <c r="L26" s="102"/>
      <c r="M26" s="101"/>
      <c r="N26" s="102"/>
      <c r="O26" s="101"/>
      <c r="P26" s="102"/>
      <c r="Q26" s="101"/>
      <c r="R26" s="102"/>
      <c r="S26" s="101"/>
    </row>
    <row r="27" spans="2:19" ht="15" customHeight="1" x14ac:dyDescent="0.25">
      <c r="B27" s="69"/>
      <c r="C27" s="69"/>
      <c r="D27" s="99"/>
      <c r="E27" s="99"/>
      <c r="F27" s="99"/>
      <c r="G27" s="99"/>
      <c r="H27" s="100"/>
      <c r="I27" s="101"/>
      <c r="J27" s="102"/>
      <c r="K27" s="101"/>
      <c r="L27" s="102"/>
      <c r="M27" s="101"/>
      <c r="N27" s="102"/>
      <c r="O27" s="101"/>
      <c r="P27" s="102"/>
      <c r="Q27" s="101"/>
      <c r="R27" s="102"/>
      <c r="S27" s="101"/>
    </row>
    <row r="28" spans="2:19" ht="15" customHeight="1" x14ac:dyDescent="0.25">
      <c r="B28" s="69"/>
      <c r="C28" s="69"/>
      <c r="D28" s="99"/>
      <c r="E28" s="99"/>
      <c r="F28" s="99"/>
      <c r="G28" s="99"/>
      <c r="H28" s="100"/>
      <c r="I28" s="101"/>
      <c r="J28" s="102"/>
      <c r="K28" s="101"/>
      <c r="L28" s="102"/>
      <c r="M28" s="101"/>
      <c r="N28" s="102"/>
      <c r="O28" s="101"/>
      <c r="P28" s="102"/>
      <c r="Q28" s="101"/>
      <c r="R28" s="102"/>
      <c r="S28" s="101"/>
    </row>
    <row r="29" spans="2:19" ht="15" customHeight="1" x14ac:dyDescent="0.25">
      <c r="B29" s="69"/>
      <c r="C29" s="69"/>
      <c r="D29" s="99"/>
      <c r="E29" s="99"/>
      <c r="F29" s="99"/>
      <c r="G29" s="99"/>
      <c r="H29" s="100"/>
      <c r="I29" s="101"/>
      <c r="J29" s="102"/>
      <c r="K29" s="101"/>
      <c r="L29" s="102"/>
      <c r="M29" s="101"/>
      <c r="N29" s="102"/>
      <c r="O29" s="101"/>
      <c r="P29" s="102"/>
      <c r="Q29" s="101"/>
      <c r="R29" s="102"/>
      <c r="S29" s="101"/>
    </row>
    <row r="30" spans="2:19" ht="15" customHeight="1" x14ac:dyDescent="0.25">
      <c r="B30" s="69"/>
      <c r="C30" s="69"/>
      <c r="D30" s="99"/>
      <c r="E30" s="99"/>
      <c r="F30" s="99"/>
      <c r="G30" s="99"/>
      <c r="H30" s="100"/>
      <c r="I30" s="101"/>
      <c r="J30" s="102"/>
      <c r="K30" s="101"/>
      <c r="L30" s="102"/>
      <c r="M30" s="101"/>
      <c r="N30" s="102"/>
      <c r="O30" s="101"/>
      <c r="P30" s="102"/>
      <c r="Q30" s="101"/>
      <c r="R30" s="102"/>
      <c r="S30" s="101"/>
    </row>
    <row r="31" spans="2:19" ht="15" customHeight="1" x14ac:dyDescent="0.25">
      <c r="B31" s="69"/>
      <c r="C31" s="69"/>
      <c r="D31" s="99"/>
      <c r="E31" s="99"/>
      <c r="F31" s="99"/>
      <c r="G31" s="99"/>
      <c r="H31" s="100"/>
      <c r="I31" s="101"/>
      <c r="J31" s="102"/>
      <c r="K31" s="101"/>
      <c r="L31" s="102"/>
      <c r="M31" s="101"/>
      <c r="N31" s="102"/>
      <c r="O31" s="101"/>
      <c r="P31" s="102"/>
      <c r="Q31" s="101"/>
      <c r="R31" s="102"/>
      <c r="S31" s="101"/>
    </row>
    <row r="32" spans="2:19" ht="15" customHeight="1" x14ac:dyDescent="0.25">
      <c r="B32" s="69"/>
      <c r="C32" s="69"/>
      <c r="D32" s="99"/>
      <c r="E32" s="99"/>
      <c r="F32" s="99"/>
      <c r="G32" s="99"/>
      <c r="H32" s="100"/>
      <c r="I32" s="101"/>
      <c r="J32" s="102"/>
      <c r="K32" s="101"/>
      <c r="L32" s="102"/>
      <c r="M32" s="101"/>
      <c r="N32" s="102"/>
      <c r="O32" s="101"/>
      <c r="P32" s="102"/>
      <c r="Q32" s="101"/>
      <c r="R32" s="102"/>
      <c r="S32" s="101"/>
    </row>
    <row r="33" spans="2:19" ht="15" customHeight="1" x14ac:dyDescent="0.25">
      <c r="B33" s="69"/>
      <c r="C33" s="69"/>
      <c r="D33" s="99"/>
      <c r="E33" s="99"/>
      <c r="F33" s="99"/>
      <c r="G33" s="99"/>
      <c r="H33" s="100"/>
      <c r="I33" s="101"/>
      <c r="J33" s="102"/>
      <c r="K33" s="101"/>
      <c r="L33" s="102"/>
      <c r="M33" s="101"/>
      <c r="N33" s="102"/>
      <c r="O33" s="101"/>
      <c r="P33" s="102"/>
      <c r="Q33" s="101"/>
      <c r="R33" s="102"/>
      <c r="S33" s="101"/>
    </row>
    <row r="34" spans="2:19" ht="15" customHeight="1" x14ac:dyDescent="0.25">
      <c r="B34" s="69"/>
      <c r="C34" s="69"/>
      <c r="D34" s="99"/>
      <c r="E34" s="99"/>
      <c r="F34" s="99"/>
      <c r="G34" s="99"/>
      <c r="H34" s="100"/>
      <c r="I34" s="101"/>
      <c r="J34" s="102"/>
      <c r="K34" s="101"/>
      <c r="L34" s="102"/>
      <c r="M34" s="101"/>
      <c r="N34" s="102"/>
      <c r="O34" s="101"/>
      <c r="P34" s="102"/>
      <c r="Q34" s="101"/>
      <c r="R34" s="102"/>
      <c r="S34" s="101"/>
    </row>
    <row r="35" spans="2:19" ht="15" customHeight="1" x14ac:dyDescent="0.25">
      <c r="B35" s="69"/>
      <c r="C35" s="69"/>
      <c r="D35" s="99"/>
      <c r="E35" s="99"/>
      <c r="F35" s="99"/>
      <c r="G35" s="99"/>
      <c r="H35" s="100"/>
      <c r="I35" s="101"/>
      <c r="J35" s="102"/>
      <c r="K35" s="101"/>
      <c r="L35" s="102"/>
      <c r="M35" s="101"/>
      <c r="N35" s="102"/>
      <c r="O35" s="101"/>
      <c r="P35" s="102"/>
      <c r="Q35" s="101"/>
      <c r="R35" s="102"/>
      <c r="S35" s="101"/>
    </row>
    <row r="36" spans="2:19" ht="15" customHeight="1" x14ac:dyDescent="0.25">
      <c r="B36" s="69"/>
      <c r="C36" s="69"/>
      <c r="D36" s="99"/>
      <c r="E36" s="99"/>
      <c r="F36" s="99"/>
      <c r="G36" s="99"/>
      <c r="H36" s="100"/>
      <c r="I36" s="101"/>
      <c r="J36" s="102"/>
      <c r="K36" s="101"/>
      <c r="L36" s="102"/>
      <c r="M36" s="101"/>
      <c r="N36" s="102"/>
      <c r="O36" s="101"/>
      <c r="P36" s="102"/>
      <c r="Q36" s="101"/>
      <c r="R36" s="102"/>
      <c r="S36" s="101"/>
    </row>
    <row r="37" spans="2:19" ht="15" customHeight="1" x14ac:dyDescent="0.25">
      <c r="B37" s="69"/>
      <c r="C37" s="69"/>
      <c r="D37" s="99"/>
      <c r="E37" s="99"/>
      <c r="F37" s="99"/>
      <c r="G37" s="99"/>
      <c r="H37" s="100"/>
      <c r="I37" s="101"/>
      <c r="J37" s="102"/>
      <c r="K37" s="101"/>
      <c r="L37" s="102"/>
      <c r="M37" s="101"/>
      <c r="N37" s="102"/>
      <c r="O37" s="101"/>
      <c r="P37" s="102"/>
      <c r="Q37" s="101"/>
      <c r="R37" s="102"/>
      <c r="S37" s="101"/>
    </row>
    <row r="38" spans="2:19" ht="15" customHeight="1" x14ac:dyDescent="0.25">
      <c r="B38" s="69"/>
      <c r="C38" s="69"/>
      <c r="D38" s="99"/>
      <c r="E38" s="99"/>
      <c r="F38" s="99"/>
      <c r="G38" s="99"/>
      <c r="H38" s="100"/>
      <c r="I38" s="101"/>
      <c r="J38" s="102"/>
      <c r="K38" s="101"/>
      <c r="L38" s="102"/>
      <c r="M38" s="101"/>
      <c r="N38" s="102"/>
      <c r="O38" s="101"/>
      <c r="P38" s="102"/>
      <c r="Q38" s="101"/>
      <c r="R38" s="102"/>
      <c r="S38" s="101"/>
    </row>
    <row r="39" spans="2:19" ht="15" customHeight="1" x14ac:dyDescent="0.25">
      <c r="B39" s="69"/>
      <c r="C39" s="69"/>
      <c r="D39" s="99"/>
      <c r="E39" s="99"/>
      <c r="F39" s="99"/>
      <c r="G39" s="99"/>
      <c r="H39" s="100"/>
      <c r="I39" s="101"/>
      <c r="J39" s="102"/>
      <c r="K39" s="101"/>
      <c r="L39" s="102"/>
      <c r="M39" s="101"/>
      <c r="N39" s="102"/>
      <c r="O39" s="101"/>
      <c r="P39" s="102"/>
      <c r="Q39" s="101"/>
      <c r="R39" s="102"/>
      <c r="S39" s="101"/>
    </row>
    <row r="40" spans="2:19" ht="15" customHeight="1" x14ac:dyDescent="0.25">
      <c r="B40" s="69"/>
      <c r="C40" s="69"/>
      <c r="D40" s="99"/>
      <c r="E40" s="99"/>
      <c r="F40" s="99"/>
      <c r="G40" s="99"/>
      <c r="H40" s="100"/>
      <c r="I40" s="101"/>
      <c r="J40" s="102"/>
      <c r="K40" s="101"/>
      <c r="L40" s="102"/>
      <c r="M40" s="101"/>
      <c r="N40" s="102"/>
      <c r="O40" s="101"/>
      <c r="P40" s="102"/>
      <c r="Q40" s="101"/>
      <c r="R40" s="102"/>
      <c r="S40" s="101"/>
    </row>
    <row r="41" spans="2:19" ht="15" customHeight="1" x14ac:dyDescent="0.25">
      <c r="B41" s="69"/>
      <c r="C41" s="69"/>
      <c r="D41" s="99"/>
      <c r="E41" s="99"/>
      <c r="F41" s="99"/>
      <c r="G41" s="99"/>
      <c r="H41" s="100"/>
      <c r="I41" s="101"/>
      <c r="J41" s="102"/>
      <c r="K41" s="101"/>
      <c r="L41" s="102"/>
      <c r="M41" s="101"/>
      <c r="N41" s="102"/>
      <c r="O41" s="101"/>
      <c r="P41" s="102"/>
      <c r="Q41" s="101"/>
      <c r="R41" s="102"/>
      <c r="S41" s="101"/>
    </row>
    <row r="42" spans="2:19" ht="15" customHeight="1" x14ac:dyDescent="0.25">
      <c r="B42" s="69"/>
      <c r="C42" s="69"/>
      <c r="D42" s="99"/>
      <c r="E42" s="99"/>
      <c r="F42" s="99"/>
      <c r="G42" s="99"/>
      <c r="H42" s="100"/>
      <c r="I42" s="101"/>
      <c r="J42" s="102"/>
      <c r="K42" s="101"/>
      <c r="L42" s="102"/>
      <c r="M42" s="101"/>
      <c r="N42" s="102"/>
      <c r="O42" s="101"/>
      <c r="P42" s="102"/>
      <c r="Q42" s="101"/>
      <c r="R42" s="102"/>
      <c r="S42" s="101"/>
    </row>
    <row r="43" spans="2:19" ht="15" customHeight="1" x14ac:dyDescent="0.25">
      <c r="B43" s="69"/>
      <c r="C43" s="69"/>
      <c r="D43" s="99"/>
      <c r="E43" s="99"/>
      <c r="F43" s="99"/>
      <c r="G43" s="99"/>
      <c r="H43" s="100"/>
      <c r="I43" s="101"/>
      <c r="J43" s="102"/>
      <c r="K43" s="101"/>
      <c r="L43" s="102"/>
      <c r="M43" s="101"/>
      <c r="N43" s="102"/>
      <c r="O43" s="101"/>
      <c r="P43" s="102"/>
      <c r="Q43" s="101"/>
      <c r="R43" s="102"/>
      <c r="S43" s="101"/>
    </row>
    <row r="44" spans="2:19" ht="15" customHeight="1" x14ac:dyDescent="0.25">
      <c r="B44" s="69"/>
      <c r="C44" s="69"/>
      <c r="D44" s="99"/>
      <c r="E44" s="99"/>
      <c r="F44" s="99"/>
      <c r="G44" s="99"/>
      <c r="H44" s="100"/>
      <c r="I44" s="101"/>
      <c r="J44" s="102"/>
      <c r="K44" s="101"/>
      <c r="L44" s="102"/>
      <c r="M44" s="101"/>
      <c r="N44" s="102"/>
      <c r="O44" s="101"/>
      <c r="P44" s="102"/>
      <c r="Q44" s="101"/>
      <c r="R44" s="102"/>
      <c r="S44" s="101"/>
    </row>
    <row r="45" spans="2:19" ht="15" customHeight="1" x14ac:dyDescent="0.25">
      <c r="B45" s="69"/>
      <c r="C45" s="69"/>
      <c r="D45" s="99"/>
      <c r="E45" s="99"/>
      <c r="F45" s="99"/>
      <c r="G45" s="99"/>
      <c r="H45" s="100"/>
      <c r="I45" s="101"/>
      <c r="J45" s="102"/>
      <c r="K45" s="101"/>
      <c r="L45" s="102"/>
      <c r="M45" s="101"/>
      <c r="N45" s="102"/>
      <c r="O45" s="101"/>
      <c r="P45" s="102"/>
      <c r="Q45" s="101"/>
      <c r="R45" s="102"/>
      <c r="S45" s="101"/>
    </row>
    <row r="46" spans="2:19" ht="15" customHeight="1" x14ac:dyDescent="0.25">
      <c r="B46" s="69"/>
      <c r="C46" s="69"/>
      <c r="D46" s="99"/>
      <c r="E46" s="99"/>
      <c r="F46" s="99"/>
      <c r="G46" s="99"/>
      <c r="H46" s="100"/>
      <c r="I46" s="101"/>
      <c r="J46" s="102"/>
      <c r="K46" s="101"/>
      <c r="L46" s="102"/>
      <c r="M46" s="101"/>
      <c r="N46" s="102"/>
      <c r="O46" s="101"/>
      <c r="P46" s="102"/>
      <c r="Q46" s="101"/>
      <c r="R46" s="102"/>
      <c r="S46" s="101"/>
    </row>
    <row r="47" spans="2:19" ht="15" customHeight="1" x14ac:dyDescent="0.25">
      <c r="B47" s="69"/>
      <c r="C47" s="69"/>
      <c r="D47" s="99"/>
      <c r="E47" s="99"/>
      <c r="F47" s="99"/>
      <c r="G47" s="99"/>
      <c r="H47" s="100"/>
      <c r="I47" s="101"/>
      <c r="J47" s="102"/>
      <c r="K47" s="101"/>
      <c r="L47" s="102"/>
      <c r="M47" s="101"/>
      <c r="N47" s="102"/>
      <c r="O47" s="101"/>
      <c r="P47" s="102"/>
      <c r="Q47" s="101"/>
      <c r="R47" s="102"/>
      <c r="S47" s="101"/>
    </row>
    <row r="48" spans="2:19" ht="15" customHeight="1" x14ac:dyDescent="0.25">
      <c r="B48" s="69"/>
      <c r="C48" s="69"/>
      <c r="D48" s="99"/>
      <c r="E48" s="99"/>
      <c r="F48" s="99"/>
      <c r="G48" s="99"/>
      <c r="H48" s="100"/>
      <c r="I48" s="101"/>
      <c r="J48" s="102"/>
      <c r="K48" s="101"/>
      <c r="L48" s="102"/>
      <c r="M48" s="101"/>
      <c r="N48" s="102"/>
      <c r="O48" s="101"/>
      <c r="P48" s="102"/>
      <c r="Q48" s="101"/>
      <c r="R48" s="102"/>
      <c r="S48" s="101"/>
    </row>
    <row r="49" spans="2:19" ht="15" customHeight="1" x14ac:dyDescent="0.25">
      <c r="B49" s="69"/>
      <c r="C49" s="69"/>
      <c r="D49" s="99"/>
      <c r="E49" s="99"/>
      <c r="F49" s="99"/>
      <c r="G49" s="99"/>
      <c r="H49" s="100"/>
      <c r="I49" s="101"/>
      <c r="J49" s="102"/>
      <c r="K49" s="101"/>
      <c r="L49" s="102"/>
      <c r="M49" s="101"/>
      <c r="N49" s="102"/>
      <c r="O49" s="101"/>
      <c r="P49" s="102"/>
      <c r="Q49" s="101"/>
      <c r="R49" s="102"/>
      <c r="S49" s="101"/>
    </row>
    <row r="50" spans="2:19" ht="15" customHeight="1" x14ac:dyDescent="0.25">
      <c r="B50" s="69"/>
      <c r="C50" s="69"/>
      <c r="D50" s="99"/>
      <c r="E50" s="99"/>
      <c r="F50" s="99"/>
      <c r="G50" s="99"/>
      <c r="H50" s="100"/>
      <c r="I50" s="101"/>
      <c r="J50" s="102"/>
      <c r="K50" s="101"/>
      <c r="L50" s="102"/>
      <c r="M50" s="101"/>
      <c r="N50" s="102"/>
      <c r="O50" s="101"/>
      <c r="P50" s="102"/>
      <c r="Q50" s="101"/>
      <c r="R50" s="102"/>
      <c r="S50" s="101"/>
    </row>
    <row r="51" spans="2:19" ht="15" customHeight="1" x14ac:dyDescent="0.25">
      <c r="B51" s="69"/>
      <c r="C51" s="69"/>
      <c r="D51" s="99"/>
      <c r="E51" s="99"/>
      <c r="F51" s="99"/>
      <c r="G51" s="99"/>
      <c r="H51" s="100"/>
      <c r="I51" s="101"/>
      <c r="J51" s="102"/>
      <c r="K51" s="101"/>
      <c r="L51" s="102"/>
      <c r="M51" s="101"/>
      <c r="N51" s="102"/>
      <c r="O51" s="101"/>
      <c r="P51" s="102"/>
      <c r="Q51" s="101"/>
      <c r="R51" s="102"/>
      <c r="S51" s="101"/>
    </row>
    <row r="52" spans="2:19" ht="15" customHeight="1" x14ac:dyDescent="0.25">
      <c r="B52" s="69"/>
      <c r="C52" s="69"/>
      <c r="D52" s="99"/>
      <c r="E52" s="99"/>
      <c r="F52" s="99"/>
      <c r="G52" s="99"/>
      <c r="H52" s="100"/>
      <c r="I52" s="101"/>
      <c r="J52" s="102"/>
      <c r="K52" s="101"/>
      <c r="L52" s="102"/>
      <c r="M52" s="101"/>
      <c r="N52" s="102"/>
      <c r="O52" s="101"/>
      <c r="P52" s="102"/>
      <c r="Q52" s="101"/>
      <c r="R52" s="102"/>
      <c r="S52" s="101"/>
    </row>
    <row r="53" spans="2:19" ht="15" customHeight="1" x14ac:dyDescent="0.25">
      <c r="B53" s="69"/>
      <c r="C53" s="69"/>
      <c r="D53" s="99"/>
      <c r="E53" s="99"/>
      <c r="F53" s="99"/>
      <c r="G53" s="99"/>
      <c r="H53" s="100"/>
      <c r="I53" s="101"/>
      <c r="J53" s="102"/>
      <c r="K53" s="101"/>
      <c r="L53" s="102"/>
      <c r="M53" s="101"/>
      <c r="N53" s="102"/>
      <c r="O53" s="101"/>
      <c r="P53" s="102"/>
      <c r="Q53" s="101"/>
      <c r="R53" s="102"/>
      <c r="S53" s="101"/>
    </row>
    <row r="54" spans="2:19" ht="34.5" customHeight="1" x14ac:dyDescent="0.25">
      <c r="B54" s="225" t="s">
        <v>318</v>
      </c>
      <c r="C54" s="225"/>
      <c r="D54" s="225"/>
      <c r="E54" s="225"/>
      <c r="F54" s="104"/>
      <c r="G54" s="169"/>
      <c r="H54" s="105">
        <f t="shared" ref="H54:I54" si="0">SUM(H12:H53)</f>
        <v>0</v>
      </c>
      <c r="I54" s="106">
        <f t="shared" si="0"/>
        <v>0</v>
      </c>
      <c r="J54" s="105">
        <f>SUM(J12:J53)</f>
        <v>0</v>
      </c>
      <c r="K54" s="106">
        <f>SUM(K12:K53)</f>
        <v>0</v>
      </c>
      <c r="L54" s="105">
        <f>SUM(L12:L53)</f>
        <v>0</v>
      </c>
      <c r="M54" s="106">
        <f>SUM(M12:M53)</f>
        <v>0</v>
      </c>
      <c r="N54" s="105">
        <f>SUM(N12:N53)</f>
        <v>0</v>
      </c>
      <c r="O54" s="106">
        <f t="shared" ref="O54:P54" si="1">SUM(O12:O53)</f>
        <v>0</v>
      </c>
      <c r="P54" s="105">
        <f t="shared" si="1"/>
        <v>0</v>
      </c>
      <c r="Q54" s="106">
        <f t="shared" ref="Q54:S54" si="2">SUM(Q12:Q53)</f>
        <v>0</v>
      </c>
      <c r="R54" s="105">
        <f t="shared" si="2"/>
        <v>0</v>
      </c>
      <c r="S54" s="106">
        <f t="shared" si="2"/>
        <v>0</v>
      </c>
    </row>
  </sheetData>
  <mergeCells count="18">
    <mergeCell ref="B54:E54"/>
    <mergeCell ref="H9:I9"/>
    <mergeCell ref="J9:K9"/>
    <mergeCell ref="L9:M9"/>
    <mergeCell ref="B9:G9"/>
    <mergeCell ref="N9:O9"/>
    <mergeCell ref="P8:Q8"/>
    <mergeCell ref="R8:S8"/>
    <mergeCell ref="P9:Q9"/>
    <mergeCell ref="R9:S9"/>
    <mergeCell ref="B2:S2"/>
    <mergeCell ref="B4:S4"/>
    <mergeCell ref="B6:S6"/>
    <mergeCell ref="H8:I8"/>
    <mergeCell ref="J8:K8"/>
    <mergeCell ref="L8:M8"/>
    <mergeCell ref="N8:O8"/>
    <mergeCell ref="B8:G8"/>
  </mergeCells>
  <phoneticPr fontId="5" type="noConversion"/>
  <pageMargins left="0.78740157499999996" right="0.78740157499999996" top="0.53" bottom="0.56000000000000005" header="0.4921259845" footer="0.4921259845"/>
  <pageSetup paperSize="9" scale="42"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4584F-BB43-465B-86F9-220128E2324B}">
  <dimension ref="B1:D35"/>
  <sheetViews>
    <sheetView showGridLines="0" zoomScale="85" zoomScaleNormal="85" workbookViewId="0">
      <selection activeCell="D33" sqref="D33"/>
    </sheetView>
  </sheetViews>
  <sheetFormatPr baseColWidth="10" defaultColWidth="11.453125" defaultRowHeight="12.5" x14ac:dyDescent="0.25"/>
  <cols>
    <col min="1" max="1" width="1.1796875" customWidth="1"/>
    <col min="2" max="2" width="26.26953125" customWidth="1"/>
    <col min="3" max="3" width="20.54296875" customWidth="1"/>
    <col min="4" max="4" width="32.453125" customWidth="1"/>
  </cols>
  <sheetData>
    <row r="1" spans="2:4" ht="36.65" customHeight="1" x14ac:dyDescent="0.25"/>
    <row r="2" spans="2:4" ht="47.15" customHeight="1" x14ac:dyDescent="0.25"/>
    <row r="4" spans="2:4" ht="20.149999999999999" customHeight="1" x14ac:dyDescent="0.25">
      <c r="B4" s="210" t="s">
        <v>319</v>
      </c>
      <c r="C4" s="210"/>
      <c r="D4" s="210"/>
    </row>
    <row r="5" spans="2:4" ht="14" x14ac:dyDescent="0.3">
      <c r="B5" s="3"/>
      <c r="C5" s="3"/>
      <c r="D5" s="3"/>
    </row>
    <row r="6" spans="2:4" ht="91.5" customHeight="1" x14ac:dyDescent="0.25">
      <c r="B6" s="216" t="s">
        <v>320</v>
      </c>
      <c r="C6" s="216"/>
      <c r="D6" s="216"/>
    </row>
    <row r="9" spans="2:4" ht="26" x14ac:dyDescent="0.25">
      <c r="B9" s="108" t="s">
        <v>321</v>
      </c>
      <c r="C9" s="108" t="s">
        <v>322</v>
      </c>
      <c r="D9" s="108" t="s">
        <v>323</v>
      </c>
    </row>
    <row r="10" spans="2:4" x14ac:dyDescent="0.25">
      <c r="B10" s="109"/>
      <c r="C10" s="110"/>
      <c r="D10" s="110"/>
    </row>
    <row r="11" spans="2:4" x14ac:dyDescent="0.25">
      <c r="B11" s="109"/>
      <c r="C11" s="110"/>
      <c r="D11" s="110"/>
    </row>
    <row r="12" spans="2:4" x14ac:dyDescent="0.25">
      <c r="B12" s="109"/>
      <c r="C12" s="110"/>
      <c r="D12" s="110"/>
    </row>
    <row r="13" spans="2:4" x14ac:dyDescent="0.25">
      <c r="B13" s="109"/>
      <c r="C13" s="110"/>
      <c r="D13" s="110"/>
    </row>
    <row r="14" spans="2:4" x14ac:dyDescent="0.25">
      <c r="B14" s="109"/>
      <c r="C14" s="110"/>
      <c r="D14" s="110"/>
    </row>
    <row r="15" spans="2:4" x14ac:dyDescent="0.25">
      <c r="B15" s="109"/>
      <c r="C15" s="111"/>
      <c r="D15" s="110"/>
    </row>
    <row r="16" spans="2:4" x14ac:dyDescent="0.25">
      <c r="B16" s="109"/>
      <c r="C16" s="111"/>
      <c r="D16" s="110"/>
    </row>
    <row r="17" spans="2:4" x14ac:dyDescent="0.25">
      <c r="B17" s="109"/>
      <c r="C17" s="111"/>
      <c r="D17" s="110"/>
    </row>
    <row r="18" spans="2:4" x14ac:dyDescent="0.25">
      <c r="B18" s="109"/>
      <c r="C18" s="111"/>
      <c r="D18" s="110"/>
    </row>
    <row r="19" spans="2:4" x14ac:dyDescent="0.25">
      <c r="B19" s="109"/>
      <c r="C19" s="111"/>
      <c r="D19" s="110"/>
    </row>
    <row r="20" spans="2:4" x14ac:dyDescent="0.25">
      <c r="B20" s="109"/>
      <c r="C20" s="111"/>
      <c r="D20" s="110"/>
    </row>
    <row r="21" spans="2:4" x14ac:dyDescent="0.25">
      <c r="B21" s="109"/>
      <c r="C21" s="111"/>
      <c r="D21" s="110"/>
    </row>
    <row r="22" spans="2:4" x14ac:dyDescent="0.25">
      <c r="B22" s="109"/>
      <c r="C22" s="111"/>
      <c r="D22" s="110"/>
    </row>
    <row r="23" spans="2:4" x14ac:dyDescent="0.25">
      <c r="B23" s="109"/>
      <c r="C23" s="111"/>
      <c r="D23" s="110"/>
    </row>
    <row r="24" spans="2:4" x14ac:dyDescent="0.25">
      <c r="B24" s="109"/>
      <c r="C24" s="111"/>
      <c r="D24" s="110"/>
    </row>
    <row r="25" spans="2:4" x14ac:dyDescent="0.25">
      <c r="B25" s="109"/>
      <c r="C25" s="111"/>
      <c r="D25" s="110"/>
    </row>
    <row r="26" spans="2:4" x14ac:dyDescent="0.25">
      <c r="B26" s="109"/>
      <c r="C26" s="111"/>
      <c r="D26" s="110"/>
    </row>
    <row r="27" spans="2:4" x14ac:dyDescent="0.25">
      <c r="B27" s="109"/>
      <c r="C27" s="111"/>
      <c r="D27" s="110"/>
    </row>
    <row r="28" spans="2:4" x14ac:dyDescent="0.25">
      <c r="B28" s="109"/>
      <c r="C28" s="111"/>
      <c r="D28" s="110"/>
    </row>
    <row r="29" spans="2:4" x14ac:dyDescent="0.25">
      <c r="B29" s="109"/>
      <c r="C29" s="111"/>
      <c r="D29" s="110"/>
    </row>
    <row r="30" spans="2:4" ht="13" x14ac:dyDescent="0.25">
      <c r="B30" s="117" t="s">
        <v>324</v>
      </c>
      <c r="C30" s="118">
        <f>SUM(C10:C29)</f>
        <v>0</v>
      </c>
      <c r="D30" s="112"/>
    </row>
    <row r="31" spans="2:4" x14ac:dyDescent="0.25">
      <c r="B31" s="113"/>
      <c r="C31" s="113"/>
      <c r="D31" s="112"/>
    </row>
    <row r="32" spans="2:4" x14ac:dyDescent="0.25">
      <c r="B32" s="114" t="s">
        <v>325</v>
      </c>
      <c r="C32" s="159">
        <v>6</v>
      </c>
      <c r="D32" s="112"/>
    </row>
    <row r="33" spans="2:4" x14ac:dyDescent="0.25">
      <c r="B33" s="114" t="s">
        <v>326</v>
      </c>
      <c r="C33" s="160">
        <f>+C30/$C32</f>
        <v>0</v>
      </c>
      <c r="D33" s="112"/>
    </row>
    <row r="34" spans="2:4" x14ac:dyDescent="0.25">
      <c r="B34" s="114" t="s">
        <v>327</v>
      </c>
      <c r="C34" s="115">
        <v>0</v>
      </c>
      <c r="D34" s="112"/>
    </row>
    <row r="35" spans="2:4" ht="26" x14ac:dyDescent="0.25">
      <c r="B35" s="117" t="s">
        <v>328</v>
      </c>
      <c r="C35" s="118">
        <f>IF(C30=0,0,-PMT($C34/12,$C32*12,C30,1)*12)</f>
        <v>0</v>
      </c>
      <c r="D35" s="116"/>
    </row>
  </sheetData>
  <mergeCells count="2">
    <mergeCell ref="B4:D4"/>
    <mergeCell ref="B6:D6"/>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F02D3-80F1-4F33-B954-221A6966490E}">
  <sheetPr>
    <pageSetUpPr fitToPage="1"/>
  </sheetPr>
  <dimension ref="A1:K70"/>
  <sheetViews>
    <sheetView showGridLines="0" workbookViewId="0">
      <selection activeCell="N26" sqref="N26"/>
    </sheetView>
  </sheetViews>
  <sheetFormatPr baseColWidth="10" defaultColWidth="11.453125" defaultRowHeight="12.5" x14ac:dyDescent="0.25"/>
  <cols>
    <col min="1" max="1" width="6.81640625" style="112" customWidth="1"/>
    <col min="2" max="2" width="11.1796875" style="112" customWidth="1"/>
    <col min="3" max="3" width="12" style="112" bestFit="1" customWidth="1"/>
    <col min="4" max="4" width="11.26953125" style="112" customWidth="1"/>
    <col min="5" max="5" width="9.453125" style="112" bestFit="1" customWidth="1"/>
    <col min="6" max="6" width="6.54296875" style="112" bestFit="1" customWidth="1"/>
    <col min="7" max="11" width="10.81640625" style="112"/>
  </cols>
  <sheetData>
    <row r="1" spans="1:11" ht="36.65" customHeight="1" x14ac:dyDescent="0.25">
      <c r="A1"/>
      <c r="B1"/>
      <c r="C1"/>
      <c r="D1"/>
      <c r="E1"/>
      <c r="F1"/>
      <c r="G1"/>
      <c r="H1"/>
      <c r="I1"/>
      <c r="J1"/>
      <c r="K1"/>
    </row>
    <row r="2" spans="1:11" ht="47.15" customHeight="1" x14ac:dyDescent="0.25">
      <c r="A2"/>
      <c r="B2"/>
      <c r="C2"/>
      <c r="D2"/>
      <c r="E2"/>
      <c r="F2"/>
      <c r="G2"/>
      <c r="H2"/>
      <c r="I2"/>
      <c r="J2"/>
      <c r="K2"/>
    </row>
    <row r="3" spans="1:11" x14ac:dyDescent="0.25">
      <c r="A3"/>
      <c r="B3"/>
      <c r="C3"/>
      <c r="D3"/>
      <c r="E3"/>
      <c r="F3"/>
      <c r="G3"/>
      <c r="H3"/>
      <c r="I3"/>
      <c r="J3"/>
      <c r="K3"/>
    </row>
    <row r="4" spans="1:11" ht="20.149999999999999" customHeight="1" x14ac:dyDescent="0.25">
      <c r="A4" s="210" t="s">
        <v>329</v>
      </c>
      <c r="B4" s="210"/>
      <c r="C4" s="210"/>
      <c r="D4" s="210"/>
      <c r="E4" s="210"/>
      <c r="F4" s="210"/>
      <c r="G4" s="210"/>
      <c r="H4" s="210"/>
      <c r="I4" s="210"/>
      <c r="J4" s="210"/>
      <c r="K4" s="210"/>
    </row>
    <row r="5" spans="1:11" ht="15.5" x14ac:dyDescent="0.25">
      <c r="A5" s="157"/>
      <c r="B5" s="157"/>
      <c r="C5" s="157"/>
      <c r="D5" s="157"/>
      <c r="E5" s="157"/>
      <c r="F5" s="157"/>
      <c r="G5" s="157"/>
      <c r="H5" s="157"/>
      <c r="I5" s="157"/>
      <c r="J5" s="157"/>
      <c r="K5" s="157"/>
    </row>
    <row r="6" spans="1:11" x14ac:dyDescent="0.25">
      <c r="A6" s="112" t="s">
        <v>330</v>
      </c>
      <c r="C6" s="150">
        <f>Invest!C30</f>
        <v>0</v>
      </c>
    </row>
    <row r="7" spans="1:11" x14ac:dyDescent="0.25">
      <c r="A7" s="112" t="s">
        <v>331</v>
      </c>
      <c r="C7" s="112">
        <f>Invest!C32*12</f>
        <v>72</v>
      </c>
      <c r="D7" s="112" t="s">
        <v>332</v>
      </c>
      <c r="E7" s="151">
        <f>C7/12</f>
        <v>6</v>
      </c>
      <c r="F7" s="112" t="s">
        <v>333</v>
      </c>
    </row>
    <row r="8" spans="1:11" x14ac:dyDescent="0.25">
      <c r="A8" s="112" t="s">
        <v>334</v>
      </c>
      <c r="C8" s="152">
        <f>Invest!C34</f>
        <v>0</v>
      </c>
    </row>
    <row r="10" spans="1:11" ht="39" x14ac:dyDescent="0.25">
      <c r="A10" s="108" t="s">
        <v>335</v>
      </c>
      <c r="B10" s="108" t="s">
        <v>336</v>
      </c>
      <c r="C10" s="108" t="s">
        <v>337</v>
      </c>
      <c r="D10" s="108" t="s">
        <v>338</v>
      </c>
      <c r="E10" s="108" t="s">
        <v>339</v>
      </c>
      <c r="F10" s="153"/>
      <c r="G10" s="108" t="s">
        <v>335</v>
      </c>
      <c r="H10" s="108" t="s">
        <v>336</v>
      </c>
      <c r="I10" s="108" t="s">
        <v>337</v>
      </c>
      <c r="J10" s="108" t="s">
        <v>338</v>
      </c>
      <c r="K10" s="108" t="s">
        <v>339</v>
      </c>
    </row>
    <row r="11" spans="1:11" x14ac:dyDescent="0.25">
      <c r="A11" s="154">
        <v>1</v>
      </c>
      <c r="B11" s="155">
        <f>IF(A11&lt;$C$7,PMT($C$8/12,$C$7,-$C$6),0)</f>
        <v>0</v>
      </c>
      <c r="C11" s="155">
        <f>IF(B11&gt;0,$C$6*$C$8/12,0)</f>
        <v>0</v>
      </c>
      <c r="D11" s="155">
        <f>B11-C11</f>
        <v>0</v>
      </c>
      <c r="E11" s="156">
        <f t="shared" ref="E11:E70" si="0">IF(A11&gt;$C$7,0,PV($C$8/12,$C$7-A11,-PMT($C$8/12,$C$7,-$C$6)))</f>
        <v>0</v>
      </c>
      <c r="G11" s="154">
        <v>61</v>
      </c>
      <c r="H11" s="155">
        <f>IF(G11&lt;$C$7,PMT($C$8/12,$C$7,-$C$6),0)</f>
        <v>0</v>
      </c>
      <c r="I11" s="155">
        <f t="shared" ref="I11:I70" si="1">IF(H11&gt;0,$C$6*$C$8/12,0)</f>
        <v>0</v>
      </c>
      <c r="J11" s="155">
        <f>H11-I11</f>
        <v>0</v>
      </c>
      <c r="K11" s="156">
        <f t="shared" ref="K11:K70" si="2">IF(G11&gt;$C$7,0,PV($C$8/12,$C$7-G11,-PMT($C$8/12,$C$7,-$C$6)))</f>
        <v>0</v>
      </c>
    </row>
    <row r="12" spans="1:11" x14ac:dyDescent="0.25">
      <c r="A12" s="154">
        <v>2</v>
      </c>
      <c r="B12" s="155">
        <f t="shared" ref="B12:B70" si="3">IF(A12&lt;$C$7,PMT($C$8/12,$C$7,-$C$6),0)</f>
        <v>0</v>
      </c>
      <c r="C12" s="155">
        <f t="shared" ref="C12:C70" si="4">IF(B12&gt;0,$C$6*$C$8/12,0)</f>
        <v>0</v>
      </c>
      <c r="D12" s="155">
        <f t="shared" ref="D12:D70" si="5">B12-C12</f>
        <v>0</v>
      </c>
      <c r="E12" s="156">
        <f t="shared" si="0"/>
        <v>0</v>
      </c>
      <c r="G12" s="154">
        <v>62</v>
      </c>
      <c r="H12" s="155">
        <f t="shared" ref="H12:H70" si="6">IF(G12&lt;$C$7,PMT($C$8/12,$C$7,-$C$6),0)</f>
        <v>0</v>
      </c>
      <c r="I12" s="155">
        <f t="shared" si="1"/>
        <v>0</v>
      </c>
      <c r="J12" s="155">
        <f t="shared" ref="J12:J70" si="7">H12-I12</f>
        <v>0</v>
      </c>
      <c r="K12" s="156">
        <f t="shared" si="2"/>
        <v>0</v>
      </c>
    </row>
    <row r="13" spans="1:11" x14ac:dyDescent="0.25">
      <c r="A13" s="154">
        <v>3</v>
      </c>
      <c r="B13" s="155">
        <f t="shared" si="3"/>
        <v>0</v>
      </c>
      <c r="C13" s="155">
        <f t="shared" si="4"/>
        <v>0</v>
      </c>
      <c r="D13" s="155">
        <f t="shared" si="5"/>
        <v>0</v>
      </c>
      <c r="E13" s="156">
        <f t="shared" si="0"/>
        <v>0</v>
      </c>
      <c r="G13" s="154">
        <v>63</v>
      </c>
      <c r="H13" s="155">
        <f t="shared" si="6"/>
        <v>0</v>
      </c>
      <c r="I13" s="155">
        <f t="shared" si="1"/>
        <v>0</v>
      </c>
      <c r="J13" s="155">
        <f t="shared" si="7"/>
        <v>0</v>
      </c>
      <c r="K13" s="156">
        <f t="shared" si="2"/>
        <v>0</v>
      </c>
    </row>
    <row r="14" spans="1:11" x14ac:dyDescent="0.25">
      <c r="A14" s="154">
        <v>4</v>
      </c>
      <c r="B14" s="155">
        <f t="shared" si="3"/>
        <v>0</v>
      </c>
      <c r="C14" s="155">
        <f t="shared" si="4"/>
        <v>0</v>
      </c>
      <c r="D14" s="155">
        <f t="shared" si="5"/>
        <v>0</v>
      </c>
      <c r="E14" s="156">
        <f t="shared" si="0"/>
        <v>0</v>
      </c>
      <c r="G14" s="154">
        <v>64</v>
      </c>
      <c r="H14" s="155">
        <f t="shared" si="6"/>
        <v>0</v>
      </c>
      <c r="I14" s="155">
        <f t="shared" si="1"/>
        <v>0</v>
      </c>
      <c r="J14" s="155">
        <f t="shared" si="7"/>
        <v>0</v>
      </c>
      <c r="K14" s="156">
        <f t="shared" si="2"/>
        <v>0</v>
      </c>
    </row>
    <row r="15" spans="1:11" x14ac:dyDescent="0.25">
      <c r="A15" s="154">
        <v>5</v>
      </c>
      <c r="B15" s="155">
        <f t="shared" si="3"/>
        <v>0</v>
      </c>
      <c r="C15" s="155">
        <f t="shared" si="4"/>
        <v>0</v>
      </c>
      <c r="D15" s="155">
        <f t="shared" si="5"/>
        <v>0</v>
      </c>
      <c r="E15" s="156">
        <f t="shared" si="0"/>
        <v>0</v>
      </c>
      <c r="G15" s="154">
        <v>65</v>
      </c>
      <c r="H15" s="155">
        <f t="shared" si="6"/>
        <v>0</v>
      </c>
      <c r="I15" s="155">
        <f t="shared" si="1"/>
        <v>0</v>
      </c>
      <c r="J15" s="155">
        <f t="shared" si="7"/>
        <v>0</v>
      </c>
      <c r="K15" s="156">
        <f t="shared" si="2"/>
        <v>0</v>
      </c>
    </row>
    <row r="16" spans="1:11" x14ac:dyDescent="0.25">
      <c r="A16" s="154">
        <v>6</v>
      </c>
      <c r="B16" s="155">
        <f t="shared" si="3"/>
        <v>0</v>
      </c>
      <c r="C16" s="155">
        <f t="shared" si="4"/>
        <v>0</v>
      </c>
      <c r="D16" s="155">
        <f t="shared" si="5"/>
        <v>0</v>
      </c>
      <c r="E16" s="156">
        <f t="shared" si="0"/>
        <v>0</v>
      </c>
      <c r="G16" s="154">
        <v>66</v>
      </c>
      <c r="H16" s="155">
        <f t="shared" si="6"/>
        <v>0</v>
      </c>
      <c r="I16" s="155">
        <f t="shared" si="1"/>
        <v>0</v>
      </c>
      <c r="J16" s="155">
        <f t="shared" si="7"/>
        <v>0</v>
      </c>
      <c r="K16" s="156">
        <f t="shared" si="2"/>
        <v>0</v>
      </c>
    </row>
    <row r="17" spans="1:11" x14ac:dyDescent="0.25">
      <c r="A17" s="154">
        <v>7</v>
      </c>
      <c r="B17" s="155">
        <f t="shared" si="3"/>
        <v>0</v>
      </c>
      <c r="C17" s="155">
        <f t="shared" si="4"/>
        <v>0</v>
      </c>
      <c r="D17" s="155">
        <f t="shared" si="5"/>
        <v>0</v>
      </c>
      <c r="E17" s="156">
        <f t="shared" si="0"/>
        <v>0</v>
      </c>
      <c r="G17" s="154">
        <v>67</v>
      </c>
      <c r="H17" s="155">
        <f t="shared" si="6"/>
        <v>0</v>
      </c>
      <c r="I17" s="155">
        <f t="shared" si="1"/>
        <v>0</v>
      </c>
      <c r="J17" s="155">
        <f t="shared" si="7"/>
        <v>0</v>
      </c>
      <c r="K17" s="156">
        <f t="shared" si="2"/>
        <v>0</v>
      </c>
    </row>
    <row r="18" spans="1:11" x14ac:dyDescent="0.25">
      <c r="A18" s="154">
        <v>8</v>
      </c>
      <c r="B18" s="155">
        <f t="shared" si="3"/>
        <v>0</v>
      </c>
      <c r="C18" s="155">
        <f t="shared" si="4"/>
        <v>0</v>
      </c>
      <c r="D18" s="155">
        <f t="shared" si="5"/>
        <v>0</v>
      </c>
      <c r="E18" s="156">
        <f t="shared" si="0"/>
        <v>0</v>
      </c>
      <c r="G18" s="154">
        <v>68</v>
      </c>
      <c r="H18" s="155">
        <f t="shared" si="6"/>
        <v>0</v>
      </c>
      <c r="I18" s="155">
        <f t="shared" si="1"/>
        <v>0</v>
      </c>
      <c r="J18" s="155">
        <f t="shared" si="7"/>
        <v>0</v>
      </c>
      <c r="K18" s="156">
        <f t="shared" si="2"/>
        <v>0</v>
      </c>
    </row>
    <row r="19" spans="1:11" x14ac:dyDescent="0.25">
      <c r="A19" s="154">
        <v>9</v>
      </c>
      <c r="B19" s="155">
        <f t="shared" si="3"/>
        <v>0</v>
      </c>
      <c r="C19" s="155">
        <f t="shared" si="4"/>
        <v>0</v>
      </c>
      <c r="D19" s="155">
        <f t="shared" si="5"/>
        <v>0</v>
      </c>
      <c r="E19" s="156">
        <f t="shared" si="0"/>
        <v>0</v>
      </c>
      <c r="G19" s="154">
        <v>69</v>
      </c>
      <c r="H19" s="155">
        <f t="shared" si="6"/>
        <v>0</v>
      </c>
      <c r="I19" s="155">
        <f t="shared" si="1"/>
        <v>0</v>
      </c>
      <c r="J19" s="155">
        <f t="shared" si="7"/>
        <v>0</v>
      </c>
      <c r="K19" s="156">
        <f t="shared" si="2"/>
        <v>0</v>
      </c>
    </row>
    <row r="20" spans="1:11" x14ac:dyDescent="0.25">
      <c r="A20" s="154">
        <v>10</v>
      </c>
      <c r="B20" s="155">
        <f t="shared" si="3"/>
        <v>0</v>
      </c>
      <c r="C20" s="155">
        <f t="shared" si="4"/>
        <v>0</v>
      </c>
      <c r="D20" s="155">
        <f t="shared" si="5"/>
        <v>0</v>
      </c>
      <c r="E20" s="156">
        <f t="shared" si="0"/>
        <v>0</v>
      </c>
      <c r="G20" s="154">
        <v>70</v>
      </c>
      <c r="H20" s="155">
        <f t="shared" si="6"/>
        <v>0</v>
      </c>
      <c r="I20" s="155">
        <f t="shared" si="1"/>
        <v>0</v>
      </c>
      <c r="J20" s="155">
        <f t="shared" si="7"/>
        <v>0</v>
      </c>
      <c r="K20" s="156">
        <f t="shared" si="2"/>
        <v>0</v>
      </c>
    </row>
    <row r="21" spans="1:11" x14ac:dyDescent="0.25">
      <c r="A21" s="154">
        <v>11</v>
      </c>
      <c r="B21" s="155">
        <f t="shared" si="3"/>
        <v>0</v>
      </c>
      <c r="C21" s="155">
        <f t="shared" si="4"/>
        <v>0</v>
      </c>
      <c r="D21" s="155">
        <f t="shared" si="5"/>
        <v>0</v>
      </c>
      <c r="E21" s="156">
        <f t="shared" si="0"/>
        <v>0</v>
      </c>
      <c r="G21" s="154">
        <v>71</v>
      </c>
      <c r="H21" s="155">
        <f t="shared" si="6"/>
        <v>0</v>
      </c>
      <c r="I21" s="155">
        <f t="shared" si="1"/>
        <v>0</v>
      </c>
      <c r="J21" s="155">
        <f t="shared" si="7"/>
        <v>0</v>
      </c>
      <c r="K21" s="156">
        <f t="shared" si="2"/>
        <v>0</v>
      </c>
    </row>
    <row r="22" spans="1:11" x14ac:dyDescent="0.25">
      <c r="A22" s="154">
        <v>12</v>
      </c>
      <c r="B22" s="155">
        <f t="shared" si="3"/>
        <v>0</v>
      </c>
      <c r="C22" s="155">
        <f t="shared" si="4"/>
        <v>0</v>
      </c>
      <c r="D22" s="155">
        <f t="shared" si="5"/>
        <v>0</v>
      </c>
      <c r="E22" s="156">
        <f t="shared" si="0"/>
        <v>0</v>
      </c>
      <c r="G22" s="154">
        <v>72</v>
      </c>
      <c r="H22" s="155">
        <f t="shared" si="6"/>
        <v>0</v>
      </c>
      <c r="I22" s="155">
        <f t="shared" si="1"/>
        <v>0</v>
      </c>
      <c r="J22" s="155">
        <f t="shared" si="7"/>
        <v>0</v>
      </c>
      <c r="K22" s="156">
        <f t="shared" si="2"/>
        <v>0</v>
      </c>
    </row>
    <row r="23" spans="1:11" x14ac:dyDescent="0.25">
      <c r="A23" s="154">
        <v>13</v>
      </c>
      <c r="B23" s="155">
        <f t="shared" si="3"/>
        <v>0</v>
      </c>
      <c r="C23" s="155">
        <f t="shared" si="4"/>
        <v>0</v>
      </c>
      <c r="D23" s="155">
        <f t="shared" si="5"/>
        <v>0</v>
      </c>
      <c r="E23" s="156">
        <f t="shared" si="0"/>
        <v>0</v>
      </c>
      <c r="G23" s="154">
        <v>73</v>
      </c>
      <c r="H23" s="155">
        <f t="shared" si="6"/>
        <v>0</v>
      </c>
      <c r="I23" s="155">
        <f t="shared" si="1"/>
        <v>0</v>
      </c>
      <c r="J23" s="155">
        <f t="shared" si="7"/>
        <v>0</v>
      </c>
      <c r="K23" s="156">
        <f t="shared" si="2"/>
        <v>0</v>
      </c>
    </row>
    <row r="24" spans="1:11" x14ac:dyDescent="0.25">
      <c r="A24" s="154">
        <v>14</v>
      </c>
      <c r="B24" s="155">
        <f t="shared" si="3"/>
        <v>0</v>
      </c>
      <c r="C24" s="155">
        <f t="shared" si="4"/>
        <v>0</v>
      </c>
      <c r="D24" s="155">
        <f t="shared" si="5"/>
        <v>0</v>
      </c>
      <c r="E24" s="156">
        <f t="shared" si="0"/>
        <v>0</v>
      </c>
      <c r="G24" s="154">
        <v>74</v>
      </c>
      <c r="H24" s="155">
        <f t="shared" si="6"/>
        <v>0</v>
      </c>
      <c r="I24" s="155">
        <f t="shared" si="1"/>
        <v>0</v>
      </c>
      <c r="J24" s="155">
        <f t="shared" si="7"/>
        <v>0</v>
      </c>
      <c r="K24" s="156">
        <f t="shared" si="2"/>
        <v>0</v>
      </c>
    </row>
    <row r="25" spans="1:11" x14ac:dyDescent="0.25">
      <c r="A25" s="154">
        <v>15</v>
      </c>
      <c r="B25" s="155">
        <f t="shared" si="3"/>
        <v>0</v>
      </c>
      <c r="C25" s="155">
        <f t="shared" si="4"/>
        <v>0</v>
      </c>
      <c r="D25" s="155">
        <f t="shared" si="5"/>
        <v>0</v>
      </c>
      <c r="E25" s="156">
        <f t="shared" si="0"/>
        <v>0</v>
      </c>
      <c r="G25" s="154">
        <v>75</v>
      </c>
      <c r="H25" s="155">
        <f t="shared" si="6"/>
        <v>0</v>
      </c>
      <c r="I25" s="155">
        <f t="shared" si="1"/>
        <v>0</v>
      </c>
      <c r="J25" s="155">
        <f t="shared" si="7"/>
        <v>0</v>
      </c>
      <c r="K25" s="156">
        <f t="shared" si="2"/>
        <v>0</v>
      </c>
    </row>
    <row r="26" spans="1:11" x14ac:dyDescent="0.25">
      <c r="A26" s="154">
        <v>16</v>
      </c>
      <c r="B26" s="155">
        <f t="shared" si="3"/>
        <v>0</v>
      </c>
      <c r="C26" s="155">
        <f t="shared" si="4"/>
        <v>0</v>
      </c>
      <c r="D26" s="155">
        <f t="shared" si="5"/>
        <v>0</v>
      </c>
      <c r="E26" s="156">
        <f t="shared" si="0"/>
        <v>0</v>
      </c>
      <c r="G26" s="154">
        <v>76</v>
      </c>
      <c r="H26" s="155">
        <f t="shared" si="6"/>
        <v>0</v>
      </c>
      <c r="I26" s="155">
        <f t="shared" si="1"/>
        <v>0</v>
      </c>
      <c r="J26" s="155">
        <f t="shared" si="7"/>
        <v>0</v>
      </c>
      <c r="K26" s="156">
        <f t="shared" si="2"/>
        <v>0</v>
      </c>
    </row>
    <row r="27" spans="1:11" x14ac:dyDescent="0.25">
      <c r="A27" s="154">
        <v>17</v>
      </c>
      <c r="B27" s="155">
        <f t="shared" si="3"/>
        <v>0</v>
      </c>
      <c r="C27" s="155">
        <f t="shared" si="4"/>
        <v>0</v>
      </c>
      <c r="D27" s="155">
        <f t="shared" si="5"/>
        <v>0</v>
      </c>
      <c r="E27" s="156">
        <f t="shared" si="0"/>
        <v>0</v>
      </c>
      <c r="G27" s="154">
        <v>77</v>
      </c>
      <c r="H27" s="155">
        <f t="shared" si="6"/>
        <v>0</v>
      </c>
      <c r="I27" s="155">
        <f t="shared" si="1"/>
        <v>0</v>
      </c>
      <c r="J27" s="155">
        <f t="shared" si="7"/>
        <v>0</v>
      </c>
      <c r="K27" s="156">
        <f t="shared" si="2"/>
        <v>0</v>
      </c>
    </row>
    <row r="28" spans="1:11" x14ac:dyDescent="0.25">
      <c r="A28" s="154">
        <v>18</v>
      </c>
      <c r="B28" s="155">
        <f t="shared" si="3"/>
        <v>0</v>
      </c>
      <c r="C28" s="155">
        <f t="shared" si="4"/>
        <v>0</v>
      </c>
      <c r="D28" s="155">
        <f t="shared" si="5"/>
        <v>0</v>
      </c>
      <c r="E28" s="156">
        <f t="shared" si="0"/>
        <v>0</v>
      </c>
      <c r="G28" s="154">
        <v>78</v>
      </c>
      <c r="H28" s="155">
        <f t="shared" si="6"/>
        <v>0</v>
      </c>
      <c r="I28" s="155">
        <f t="shared" si="1"/>
        <v>0</v>
      </c>
      <c r="J28" s="155">
        <f t="shared" si="7"/>
        <v>0</v>
      </c>
      <c r="K28" s="156">
        <f t="shared" si="2"/>
        <v>0</v>
      </c>
    </row>
    <row r="29" spans="1:11" x14ac:dyDescent="0.25">
      <c r="A29" s="154">
        <v>19</v>
      </c>
      <c r="B29" s="155">
        <f t="shared" si="3"/>
        <v>0</v>
      </c>
      <c r="C29" s="155">
        <f t="shared" si="4"/>
        <v>0</v>
      </c>
      <c r="D29" s="155">
        <f t="shared" si="5"/>
        <v>0</v>
      </c>
      <c r="E29" s="156">
        <f t="shared" si="0"/>
        <v>0</v>
      </c>
      <c r="G29" s="154">
        <v>79</v>
      </c>
      <c r="H29" s="155">
        <f t="shared" si="6"/>
        <v>0</v>
      </c>
      <c r="I29" s="155">
        <f t="shared" si="1"/>
        <v>0</v>
      </c>
      <c r="J29" s="155">
        <f t="shared" si="7"/>
        <v>0</v>
      </c>
      <c r="K29" s="156">
        <f t="shared" si="2"/>
        <v>0</v>
      </c>
    </row>
    <row r="30" spans="1:11" x14ac:dyDescent="0.25">
      <c r="A30" s="154">
        <v>20</v>
      </c>
      <c r="B30" s="155">
        <f t="shared" si="3"/>
        <v>0</v>
      </c>
      <c r="C30" s="155">
        <f t="shared" si="4"/>
        <v>0</v>
      </c>
      <c r="D30" s="155">
        <f t="shared" si="5"/>
        <v>0</v>
      </c>
      <c r="E30" s="156">
        <f t="shared" si="0"/>
        <v>0</v>
      </c>
      <c r="G30" s="154">
        <v>80</v>
      </c>
      <c r="H30" s="155">
        <f t="shared" si="6"/>
        <v>0</v>
      </c>
      <c r="I30" s="155">
        <f t="shared" si="1"/>
        <v>0</v>
      </c>
      <c r="J30" s="155">
        <f t="shared" si="7"/>
        <v>0</v>
      </c>
      <c r="K30" s="156">
        <f t="shared" si="2"/>
        <v>0</v>
      </c>
    </row>
    <row r="31" spans="1:11" x14ac:dyDescent="0.25">
      <c r="A31" s="154">
        <v>21</v>
      </c>
      <c r="B31" s="155">
        <f t="shared" si="3"/>
        <v>0</v>
      </c>
      <c r="C31" s="155">
        <f t="shared" si="4"/>
        <v>0</v>
      </c>
      <c r="D31" s="155">
        <f t="shared" si="5"/>
        <v>0</v>
      </c>
      <c r="E31" s="156">
        <f t="shared" si="0"/>
        <v>0</v>
      </c>
      <c r="G31" s="154">
        <v>81</v>
      </c>
      <c r="H31" s="155">
        <f t="shared" si="6"/>
        <v>0</v>
      </c>
      <c r="I31" s="155">
        <f t="shared" si="1"/>
        <v>0</v>
      </c>
      <c r="J31" s="155">
        <f t="shared" si="7"/>
        <v>0</v>
      </c>
      <c r="K31" s="156">
        <f t="shared" si="2"/>
        <v>0</v>
      </c>
    </row>
    <row r="32" spans="1:11" x14ac:dyDescent="0.25">
      <c r="A32" s="154">
        <v>22</v>
      </c>
      <c r="B32" s="155">
        <f t="shared" si="3"/>
        <v>0</v>
      </c>
      <c r="C32" s="155">
        <f t="shared" si="4"/>
        <v>0</v>
      </c>
      <c r="D32" s="155">
        <f t="shared" si="5"/>
        <v>0</v>
      </c>
      <c r="E32" s="156">
        <f t="shared" si="0"/>
        <v>0</v>
      </c>
      <c r="G32" s="154">
        <v>82</v>
      </c>
      <c r="H32" s="155">
        <f t="shared" si="6"/>
        <v>0</v>
      </c>
      <c r="I32" s="155">
        <f t="shared" si="1"/>
        <v>0</v>
      </c>
      <c r="J32" s="155">
        <f t="shared" si="7"/>
        <v>0</v>
      </c>
      <c r="K32" s="156">
        <f t="shared" si="2"/>
        <v>0</v>
      </c>
    </row>
    <row r="33" spans="1:11" x14ac:dyDescent="0.25">
      <c r="A33" s="154">
        <v>23</v>
      </c>
      <c r="B33" s="155">
        <f t="shared" si="3"/>
        <v>0</v>
      </c>
      <c r="C33" s="155">
        <f t="shared" si="4"/>
        <v>0</v>
      </c>
      <c r="D33" s="155">
        <f t="shared" si="5"/>
        <v>0</v>
      </c>
      <c r="E33" s="156">
        <f t="shared" si="0"/>
        <v>0</v>
      </c>
      <c r="G33" s="154">
        <v>83</v>
      </c>
      <c r="H33" s="155">
        <f t="shared" si="6"/>
        <v>0</v>
      </c>
      <c r="I33" s="155">
        <f t="shared" si="1"/>
        <v>0</v>
      </c>
      <c r="J33" s="155">
        <f t="shared" si="7"/>
        <v>0</v>
      </c>
      <c r="K33" s="156">
        <f t="shared" si="2"/>
        <v>0</v>
      </c>
    </row>
    <row r="34" spans="1:11" x14ac:dyDescent="0.25">
      <c r="A34" s="154">
        <v>24</v>
      </c>
      <c r="B34" s="155">
        <f t="shared" si="3"/>
        <v>0</v>
      </c>
      <c r="C34" s="155">
        <f t="shared" si="4"/>
        <v>0</v>
      </c>
      <c r="D34" s="155">
        <f t="shared" si="5"/>
        <v>0</v>
      </c>
      <c r="E34" s="156">
        <f t="shared" si="0"/>
        <v>0</v>
      </c>
      <c r="G34" s="154">
        <v>84</v>
      </c>
      <c r="H34" s="155">
        <f t="shared" si="6"/>
        <v>0</v>
      </c>
      <c r="I34" s="155">
        <f t="shared" si="1"/>
        <v>0</v>
      </c>
      <c r="J34" s="155">
        <f t="shared" si="7"/>
        <v>0</v>
      </c>
      <c r="K34" s="156">
        <f t="shared" si="2"/>
        <v>0</v>
      </c>
    </row>
    <row r="35" spans="1:11" x14ac:dyDescent="0.25">
      <c r="A35" s="154">
        <v>25</v>
      </c>
      <c r="B35" s="155">
        <f t="shared" si="3"/>
        <v>0</v>
      </c>
      <c r="C35" s="155">
        <f t="shared" si="4"/>
        <v>0</v>
      </c>
      <c r="D35" s="155">
        <f t="shared" si="5"/>
        <v>0</v>
      </c>
      <c r="E35" s="156">
        <f t="shared" si="0"/>
        <v>0</v>
      </c>
      <c r="G35" s="154">
        <v>85</v>
      </c>
      <c r="H35" s="155">
        <f t="shared" si="6"/>
        <v>0</v>
      </c>
      <c r="I35" s="155">
        <f t="shared" si="1"/>
        <v>0</v>
      </c>
      <c r="J35" s="155">
        <f t="shared" si="7"/>
        <v>0</v>
      </c>
      <c r="K35" s="156">
        <f t="shared" si="2"/>
        <v>0</v>
      </c>
    </row>
    <row r="36" spans="1:11" x14ac:dyDescent="0.25">
      <c r="A36" s="154">
        <v>26</v>
      </c>
      <c r="B36" s="155">
        <f t="shared" si="3"/>
        <v>0</v>
      </c>
      <c r="C36" s="155">
        <f t="shared" si="4"/>
        <v>0</v>
      </c>
      <c r="D36" s="155">
        <f t="shared" si="5"/>
        <v>0</v>
      </c>
      <c r="E36" s="156">
        <f t="shared" si="0"/>
        <v>0</v>
      </c>
      <c r="G36" s="154">
        <v>86</v>
      </c>
      <c r="H36" s="155">
        <f t="shared" si="6"/>
        <v>0</v>
      </c>
      <c r="I36" s="155">
        <f t="shared" si="1"/>
        <v>0</v>
      </c>
      <c r="J36" s="155">
        <f t="shared" si="7"/>
        <v>0</v>
      </c>
      <c r="K36" s="156">
        <f t="shared" si="2"/>
        <v>0</v>
      </c>
    </row>
    <row r="37" spans="1:11" x14ac:dyDescent="0.25">
      <c r="A37" s="154">
        <v>27</v>
      </c>
      <c r="B37" s="155">
        <f t="shared" si="3"/>
        <v>0</v>
      </c>
      <c r="C37" s="155">
        <f t="shared" si="4"/>
        <v>0</v>
      </c>
      <c r="D37" s="155">
        <f t="shared" si="5"/>
        <v>0</v>
      </c>
      <c r="E37" s="156">
        <f t="shared" si="0"/>
        <v>0</v>
      </c>
      <c r="G37" s="154">
        <v>87</v>
      </c>
      <c r="H37" s="155">
        <f t="shared" si="6"/>
        <v>0</v>
      </c>
      <c r="I37" s="155">
        <f t="shared" si="1"/>
        <v>0</v>
      </c>
      <c r="J37" s="155">
        <f t="shared" si="7"/>
        <v>0</v>
      </c>
      <c r="K37" s="156">
        <f t="shared" si="2"/>
        <v>0</v>
      </c>
    </row>
    <row r="38" spans="1:11" x14ac:dyDescent="0.25">
      <c r="A38" s="154">
        <v>28</v>
      </c>
      <c r="B38" s="155">
        <f t="shared" si="3"/>
        <v>0</v>
      </c>
      <c r="C38" s="155">
        <f t="shared" si="4"/>
        <v>0</v>
      </c>
      <c r="D38" s="155">
        <f t="shared" si="5"/>
        <v>0</v>
      </c>
      <c r="E38" s="156">
        <f t="shared" si="0"/>
        <v>0</v>
      </c>
      <c r="G38" s="154">
        <v>88</v>
      </c>
      <c r="H38" s="155">
        <f t="shared" si="6"/>
        <v>0</v>
      </c>
      <c r="I38" s="155">
        <f t="shared" si="1"/>
        <v>0</v>
      </c>
      <c r="J38" s="155">
        <f t="shared" si="7"/>
        <v>0</v>
      </c>
      <c r="K38" s="156">
        <f t="shared" si="2"/>
        <v>0</v>
      </c>
    </row>
    <row r="39" spans="1:11" x14ac:dyDescent="0.25">
      <c r="A39" s="154">
        <v>29</v>
      </c>
      <c r="B39" s="155">
        <f t="shared" si="3"/>
        <v>0</v>
      </c>
      <c r="C39" s="155">
        <f t="shared" si="4"/>
        <v>0</v>
      </c>
      <c r="D39" s="155">
        <f t="shared" si="5"/>
        <v>0</v>
      </c>
      <c r="E39" s="156">
        <f t="shared" si="0"/>
        <v>0</v>
      </c>
      <c r="G39" s="154">
        <v>89</v>
      </c>
      <c r="H39" s="155">
        <f t="shared" si="6"/>
        <v>0</v>
      </c>
      <c r="I39" s="155">
        <f t="shared" si="1"/>
        <v>0</v>
      </c>
      <c r="J39" s="155">
        <f t="shared" si="7"/>
        <v>0</v>
      </c>
      <c r="K39" s="156">
        <f t="shared" si="2"/>
        <v>0</v>
      </c>
    </row>
    <row r="40" spans="1:11" x14ac:dyDescent="0.25">
      <c r="A40" s="154">
        <v>30</v>
      </c>
      <c r="B40" s="155">
        <f t="shared" si="3"/>
        <v>0</v>
      </c>
      <c r="C40" s="155">
        <f t="shared" si="4"/>
        <v>0</v>
      </c>
      <c r="D40" s="155">
        <f t="shared" si="5"/>
        <v>0</v>
      </c>
      <c r="E40" s="156">
        <f t="shared" si="0"/>
        <v>0</v>
      </c>
      <c r="G40" s="154">
        <v>90</v>
      </c>
      <c r="H40" s="155">
        <f t="shared" si="6"/>
        <v>0</v>
      </c>
      <c r="I40" s="155">
        <f t="shared" si="1"/>
        <v>0</v>
      </c>
      <c r="J40" s="155">
        <f t="shared" si="7"/>
        <v>0</v>
      </c>
      <c r="K40" s="156">
        <f t="shared" si="2"/>
        <v>0</v>
      </c>
    </row>
    <row r="41" spans="1:11" x14ac:dyDescent="0.25">
      <c r="A41" s="154">
        <v>31</v>
      </c>
      <c r="B41" s="155">
        <f t="shared" si="3"/>
        <v>0</v>
      </c>
      <c r="C41" s="155">
        <f t="shared" si="4"/>
        <v>0</v>
      </c>
      <c r="D41" s="155">
        <f t="shared" si="5"/>
        <v>0</v>
      </c>
      <c r="E41" s="156">
        <f t="shared" si="0"/>
        <v>0</v>
      </c>
      <c r="G41" s="154">
        <v>91</v>
      </c>
      <c r="H41" s="155">
        <f t="shared" si="6"/>
        <v>0</v>
      </c>
      <c r="I41" s="155">
        <f t="shared" si="1"/>
        <v>0</v>
      </c>
      <c r="J41" s="155">
        <f t="shared" si="7"/>
        <v>0</v>
      </c>
      <c r="K41" s="156">
        <f t="shared" si="2"/>
        <v>0</v>
      </c>
    </row>
    <row r="42" spans="1:11" x14ac:dyDescent="0.25">
      <c r="A42" s="154">
        <v>32</v>
      </c>
      <c r="B42" s="155">
        <f t="shared" si="3"/>
        <v>0</v>
      </c>
      <c r="C42" s="155">
        <f t="shared" si="4"/>
        <v>0</v>
      </c>
      <c r="D42" s="155">
        <f t="shared" si="5"/>
        <v>0</v>
      </c>
      <c r="E42" s="156">
        <f t="shared" si="0"/>
        <v>0</v>
      </c>
      <c r="G42" s="154">
        <v>92</v>
      </c>
      <c r="H42" s="155">
        <f t="shared" si="6"/>
        <v>0</v>
      </c>
      <c r="I42" s="155">
        <f t="shared" si="1"/>
        <v>0</v>
      </c>
      <c r="J42" s="155">
        <f t="shared" si="7"/>
        <v>0</v>
      </c>
      <c r="K42" s="156">
        <f t="shared" si="2"/>
        <v>0</v>
      </c>
    </row>
    <row r="43" spans="1:11" x14ac:dyDescent="0.25">
      <c r="A43" s="154">
        <v>33</v>
      </c>
      <c r="B43" s="155">
        <f t="shared" si="3"/>
        <v>0</v>
      </c>
      <c r="C43" s="155">
        <f t="shared" si="4"/>
        <v>0</v>
      </c>
      <c r="D43" s="155">
        <f t="shared" si="5"/>
        <v>0</v>
      </c>
      <c r="E43" s="156">
        <f t="shared" si="0"/>
        <v>0</v>
      </c>
      <c r="G43" s="154">
        <v>93</v>
      </c>
      <c r="H43" s="155">
        <f t="shared" si="6"/>
        <v>0</v>
      </c>
      <c r="I43" s="155">
        <f t="shared" si="1"/>
        <v>0</v>
      </c>
      <c r="J43" s="155">
        <f t="shared" si="7"/>
        <v>0</v>
      </c>
      <c r="K43" s="156">
        <f t="shared" si="2"/>
        <v>0</v>
      </c>
    </row>
    <row r="44" spans="1:11" x14ac:dyDescent="0.25">
      <c r="A44" s="154">
        <v>34</v>
      </c>
      <c r="B44" s="155">
        <f t="shared" si="3"/>
        <v>0</v>
      </c>
      <c r="C44" s="155">
        <f t="shared" si="4"/>
        <v>0</v>
      </c>
      <c r="D44" s="155">
        <f t="shared" si="5"/>
        <v>0</v>
      </c>
      <c r="E44" s="156">
        <f t="shared" si="0"/>
        <v>0</v>
      </c>
      <c r="G44" s="154">
        <v>94</v>
      </c>
      <c r="H44" s="155">
        <f t="shared" si="6"/>
        <v>0</v>
      </c>
      <c r="I44" s="155">
        <f t="shared" si="1"/>
        <v>0</v>
      </c>
      <c r="J44" s="155">
        <f t="shared" si="7"/>
        <v>0</v>
      </c>
      <c r="K44" s="156">
        <f t="shared" si="2"/>
        <v>0</v>
      </c>
    </row>
    <row r="45" spans="1:11" x14ac:dyDescent="0.25">
      <c r="A45" s="154">
        <v>35</v>
      </c>
      <c r="B45" s="155">
        <f t="shared" si="3"/>
        <v>0</v>
      </c>
      <c r="C45" s="155">
        <f t="shared" si="4"/>
        <v>0</v>
      </c>
      <c r="D45" s="155">
        <f t="shared" si="5"/>
        <v>0</v>
      </c>
      <c r="E45" s="156">
        <f t="shared" si="0"/>
        <v>0</v>
      </c>
      <c r="G45" s="154">
        <v>95</v>
      </c>
      <c r="H45" s="155">
        <f t="shared" si="6"/>
        <v>0</v>
      </c>
      <c r="I45" s="155">
        <f t="shared" si="1"/>
        <v>0</v>
      </c>
      <c r="J45" s="155">
        <f t="shared" si="7"/>
        <v>0</v>
      </c>
      <c r="K45" s="156">
        <f t="shared" si="2"/>
        <v>0</v>
      </c>
    </row>
    <row r="46" spans="1:11" x14ac:dyDescent="0.25">
      <c r="A46" s="154">
        <v>36</v>
      </c>
      <c r="B46" s="155">
        <f t="shared" si="3"/>
        <v>0</v>
      </c>
      <c r="C46" s="155">
        <f t="shared" si="4"/>
        <v>0</v>
      </c>
      <c r="D46" s="155">
        <f t="shared" si="5"/>
        <v>0</v>
      </c>
      <c r="E46" s="156">
        <f t="shared" si="0"/>
        <v>0</v>
      </c>
      <c r="G46" s="154">
        <v>96</v>
      </c>
      <c r="H46" s="155">
        <f t="shared" si="6"/>
        <v>0</v>
      </c>
      <c r="I46" s="155">
        <f t="shared" si="1"/>
        <v>0</v>
      </c>
      <c r="J46" s="155">
        <f t="shared" si="7"/>
        <v>0</v>
      </c>
      <c r="K46" s="156">
        <f t="shared" si="2"/>
        <v>0</v>
      </c>
    </row>
    <row r="47" spans="1:11" x14ac:dyDescent="0.25">
      <c r="A47" s="154">
        <v>37</v>
      </c>
      <c r="B47" s="155">
        <f t="shared" si="3"/>
        <v>0</v>
      </c>
      <c r="C47" s="155">
        <f t="shared" si="4"/>
        <v>0</v>
      </c>
      <c r="D47" s="155">
        <f t="shared" si="5"/>
        <v>0</v>
      </c>
      <c r="E47" s="156">
        <f t="shared" si="0"/>
        <v>0</v>
      </c>
      <c r="G47" s="154">
        <v>97</v>
      </c>
      <c r="H47" s="155">
        <f t="shared" si="6"/>
        <v>0</v>
      </c>
      <c r="I47" s="155">
        <f t="shared" si="1"/>
        <v>0</v>
      </c>
      <c r="J47" s="155">
        <f t="shared" si="7"/>
        <v>0</v>
      </c>
      <c r="K47" s="156">
        <f t="shared" si="2"/>
        <v>0</v>
      </c>
    </row>
    <row r="48" spans="1:11" x14ac:dyDescent="0.25">
      <c r="A48" s="154">
        <v>38</v>
      </c>
      <c r="B48" s="155">
        <f t="shared" si="3"/>
        <v>0</v>
      </c>
      <c r="C48" s="155">
        <f t="shared" si="4"/>
        <v>0</v>
      </c>
      <c r="D48" s="155">
        <f t="shared" si="5"/>
        <v>0</v>
      </c>
      <c r="E48" s="156">
        <f t="shared" si="0"/>
        <v>0</v>
      </c>
      <c r="G48" s="154">
        <v>98</v>
      </c>
      <c r="H48" s="155">
        <f t="shared" si="6"/>
        <v>0</v>
      </c>
      <c r="I48" s="155">
        <f t="shared" si="1"/>
        <v>0</v>
      </c>
      <c r="J48" s="155">
        <f t="shared" si="7"/>
        <v>0</v>
      </c>
      <c r="K48" s="156">
        <f t="shared" si="2"/>
        <v>0</v>
      </c>
    </row>
    <row r="49" spans="1:11" x14ac:dyDescent="0.25">
      <c r="A49" s="154">
        <v>39</v>
      </c>
      <c r="B49" s="155">
        <f t="shared" si="3"/>
        <v>0</v>
      </c>
      <c r="C49" s="155">
        <f t="shared" si="4"/>
        <v>0</v>
      </c>
      <c r="D49" s="155">
        <f t="shared" si="5"/>
        <v>0</v>
      </c>
      <c r="E49" s="156">
        <f t="shared" si="0"/>
        <v>0</v>
      </c>
      <c r="G49" s="154">
        <v>99</v>
      </c>
      <c r="H49" s="155">
        <f t="shared" si="6"/>
        <v>0</v>
      </c>
      <c r="I49" s="155">
        <f t="shared" si="1"/>
        <v>0</v>
      </c>
      <c r="J49" s="155">
        <f t="shared" si="7"/>
        <v>0</v>
      </c>
      <c r="K49" s="156">
        <f t="shared" si="2"/>
        <v>0</v>
      </c>
    </row>
    <row r="50" spans="1:11" x14ac:dyDescent="0.25">
      <c r="A50" s="154">
        <v>40</v>
      </c>
      <c r="B50" s="155">
        <f t="shared" si="3"/>
        <v>0</v>
      </c>
      <c r="C50" s="155">
        <f t="shared" si="4"/>
        <v>0</v>
      </c>
      <c r="D50" s="155">
        <f t="shared" si="5"/>
        <v>0</v>
      </c>
      <c r="E50" s="156">
        <f t="shared" si="0"/>
        <v>0</v>
      </c>
      <c r="G50" s="154">
        <v>100</v>
      </c>
      <c r="H50" s="155">
        <f t="shared" si="6"/>
        <v>0</v>
      </c>
      <c r="I50" s="155">
        <f t="shared" si="1"/>
        <v>0</v>
      </c>
      <c r="J50" s="155">
        <f t="shared" si="7"/>
        <v>0</v>
      </c>
      <c r="K50" s="156">
        <f t="shared" si="2"/>
        <v>0</v>
      </c>
    </row>
    <row r="51" spans="1:11" x14ac:dyDescent="0.25">
      <c r="A51" s="154">
        <v>41</v>
      </c>
      <c r="B51" s="155">
        <f t="shared" si="3"/>
        <v>0</v>
      </c>
      <c r="C51" s="155">
        <f t="shared" si="4"/>
        <v>0</v>
      </c>
      <c r="D51" s="155">
        <f t="shared" si="5"/>
        <v>0</v>
      </c>
      <c r="E51" s="156">
        <f t="shared" si="0"/>
        <v>0</v>
      </c>
      <c r="G51" s="154">
        <v>101</v>
      </c>
      <c r="H51" s="155">
        <f t="shared" si="6"/>
        <v>0</v>
      </c>
      <c r="I51" s="155">
        <f t="shared" si="1"/>
        <v>0</v>
      </c>
      <c r="J51" s="155">
        <f t="shared" si="7"/>
        <v>0</v>
      </c>
      <c r="K51" s="156">
        <f t="shared" si="2"/>
        <v>0</v>
      </c>
    </row>
    <row r="52" spans="1:11" x14ac:dyDescent="0.25">
      <c r="A52" s="154">
        <v>42</v>
      </c>
      <c r="B52" s="155">
        <f t="shared" si="3"/>
        <v>0</v>
      </c>
      <c r="C52" s="155">
        <f t="shared" si="4"/>
        <v>0</v>
      </c>
      <c r="D52" s="155">
        <f t="shared" si="5"/>
        <v>0</v>
      </c>
      <c r="E52" s="156">
        <f t="shared" si="0"/>
        <v>0</v>
      </c>
      <c r="G52" s="154">
        <v>102</v>
      </c>
      <c r="H52" s="155">
        <f t="shared" si="6"/>
        <v>0</v>
      </c>
      <c r="I52" s="155">
        <f t="shared" si="1"/>
        <v>0</v>
      </c>
      <c r="J52" s="155">
        <f t="shared" si="7"/>
        <v>0</v>
      </c>
      <c r="K52" s="156">
        <f t="shared" si="2"/>
        <v>0</v>
      </c>
    </row>
    <row r="53" spans="1:11" x14ac:dyDescent="0.25">
      <c r="A53" s="154">
        <v>43</v>
      </c>
      <c r="B53" s="155">
        <f t="shared" si="3"/>
        <v>0</v>
      </c>
      <c r="C53" s="155">
        <f t="shared" si="4"/>
        <v>0</v>
      </c>
      <c r="D53" s="155">
        <f t="shared" si="5"/>
        <v>0</v>
      </c>
      <c r="E53" s="156">
        <f t="shared" si="0"/>
        <v>0</v>
      </c>
      <c r="G53" s="154">
        <v>103</v>
      </c>
      <c r="H53" s="155">
        <f t="shared" si="6"/>
        <v>0</v>
      </c>
      <c r="I53" s="155">
        <f t="shared" si="1"/>
        <v>0</v>
      </c>
      <c r="J53" s="155">
        <f t="shared" si="7"/>
        <v>0</v>
      </c>
      <c r="K53" s="156">
        <f t="shared" si="2"/>
        <v>0</v>
      </c>
    </row>
    <row r="54" spans="1:11" x14ac:dyDescent="0.25">
      <c r="A54" s="154">
        <v>44</v>
      </c>
      <c r="B54" s="155">
        <f t="shared" si="3"/>
        <v>0</v>
      </c>
      <c r="C54" s="155">
        <f t="shared" si="4"/>
        <v>0</v>
      </c>
      <c r="D54" s="155">
        <f t="shared" si="5"/>
        <v>0</v>
      </c>
      <c r="E54" s="156">
        <f t="shared" si="0"/>
        <v>0</v>
      </c>
      <c r="G54" s="154">
        <v>104</v>
      </c>
      <c r="H54" s="155">
        <f t="shared" si="6"/>
        <v>0</v>
      </c>
      <c r="I54" s="155">
        <f t="shared" si="1"/>
        <v>0</v>
      </c>
      <c r="J54" s="155">
        <f t="shared" si="7"/>
        <v>0</v>
      </c>
      <c r="K54" s="156">
        <f t="shared" si="2"/>
        <v>0</v>
      </c>
    </row>
    <row r="55" spans="1:11" x14ac:dyDescent="0.25">
      <c r="A55" s="154">
        <v>45</v>
      </c>
      <c r="B55" s="155">
        <f t="shared" si="3"/>
        <v>0</v>
      </c>
      <c r="C55" s="155">
        <f t="shared" si="4"/>
        <v>0</v>
      </c>
      <c r="D55" s="155">
        <f t="shared" si="5"/>
        <v>0</v>
      </c>
      <c r="E55" s="156">
        <f t="shared" si="0"/>
        <v>0</v>
      </c>
      <c r="G55" s="154">
        <v>105</v>
      </c>
      <c r="H55" s="155">
        <f t="shared" si="6"/>
        <v>0</v>
      </c>
      <c r="I55" s="155">
        <f t="shared" si="1"/>
        <v>0</v>
      </c>
      <c r="J55" s="155">
        <f t="shared" si="7"/>
        <v>0</v>
      </c>
      <c r="K55" s="156">
        <f t="shared" si="2"/>
        <v>0</v>
      </c>
    </row>
    <row r="56" spans="1:11" x14ac:dyDescent="0.25">
      <c r="A56" s="154">
        <v>46</v>
      </c>
      <c r="B56" s="155">
        <f t="shared" si="3"/>
        <v>0</v>
      </c>
      <c r="C56" s="155">
        <f t="shared" si="4"/>
        <v>0</v>
      </c>
      <c r="D56" s="155">
        <f t="shared" si="5"/>
        <v>0</v>
      </c>
      <c r="E56" s="156">
        <f t="shared" si="0"/>
        <v>0</v>
      </c>
      <c r="G56" s="154">
        <v>106</v>
      </c>
      <c r="H56" s="155">
        <f t="shared" si="6"/>
        <v>0</v>
      </c>
      <c r="I56" s="155">
        <f t="shared" si="1"/>
        <v>0</v>
      </c>
      <c r="J56" s="155">
        <f t="shared" si="7"/>
        <v>0</v>
      </c>
      <c r="K56" s="156">
        <f t="shared" si="2"/>
        <v>0</v>
      </c>
    </row>
    <row r="57" spans="1:11" x14ac:dyDescent="0.25">
      <c r="A57" s="154">
        <v>47</v>
      </c>
      <c r="B57" s="155">
        <f t="shared" si="3"/>
        <v>0</v>
      </c>
      <c r="C57" s="155">
        <f t="shared" si="4"/>
        <v>0</v>
      </c>
      <c r="D57" s="155">
        <f t="shared" si="5"/>
        <v>0</v>
      </c>
      <c r="E57" s="156">
        <f t="shared" si="0"/>
        <v>0</v>
      </c>
      <c r="G57" s="154">
        <v>107</v>
      </c>
      <c r="H57" s="155">
        <f t="shared" si="6"/>
        <v>0</v>
      </c>
      <c r="I57" s="155">
        <f t="shared" si="1"/>
        <v>0</v>
      </c>
      <c r="J57" s="155">
        <f t="shared" si="7"/>
        <v>0</v>
      </c>
      <c r="K57" s="156">
        <f t="shared" si="2"/>
        <v>0</v>
      </c>
    </row>
    <row r="58" spans="1:11" ht="13" x14ac:dyDescent="0.3">
      <c r="A58" s="161">
        <v>48</v>
      </c>
      <c r="B58" s="162">
        <f t="shared" si="3"/>
        <v>0</v>
      </c>
      <c r="C58" s="155">
        <f t="shared" si="4"/>
        <v>0</v>
      </c>
      <c r="D58" s="163">
        <f t="shared" si="5"/>
        <v>0</v>
      </c>
      <c r="E58" s="164">
        <f t="shared" si="0"/>
        <v>0</v>
      </c>
      <c r="G58" s="154">
        <v>108</v>
      </c>
      <c r="H58" s="155">
        <f t="shared" si="6"/>
        <v>0</v>
      </c>
      <c r="I58" s="155">
        <f t="shared" si="1"/>
        <v>0</v>
      </c>
      <c r="J58" s="155">
        <f t="shared" si="7"/>
        <v>0</v>
      </c>
      <c r="K58" s="156">
        <f t="shared" si="2"/>
        <v>0</v>
      </c>
    </row>
    <row r="59" spans="1:11" x14ac:dyDescent="0.25">
      <c r="A59" s="154">
        <v>49</v>
      </c>
      <c r="B59" s="155">
        <f t="shared" si="3"/>
        <v>0</v>
      </c>
      <c r="C59" s="155">
        <f t="shared" si="4"/>
        <v>0</v>
      </c>
      <c r="D59" s="155">
        <f t="shared" si="5"/>
        <v>0</v>
      </c>
      <c r="E59" s="156">
        <f t="shared" si="0"/>
        <v>0</v>
      </c>
      <c r="G59" s="154">
        <v>109</v>
      </c>
      <c r="H59" s="155">
        <f t="shared" si="6"/>
        <v>0</v>
      </c>
      <c r="I59" s="155">
        <f t="shared" si="1"/>
        <v>0</v>
      </c>
      <c r="J59" s="155">
        <f t="shared" si="7"/>
        <v>0</v>
      </c>
      <c r="K59" s="156">
        <f t="shared" si="2"/>
        <v>0</v>
      </c>
    </row>
    <row r="60" spans="1:11" x14ac:dyDescent="0.25">
      <c r="A60" s="154">
        <v>50</v>
      </c>
      <c r="B60" s="155">
        <f t="shared" si="3"/>
        <v>0</v>
      </c>
      <c r="C60" s="155">
        <f t="shared" si="4"/>
        <v>0</v>
      </c>
      <c r="D60" s="155">
        <f t="shared" si="5"/>
        <v>0</v>
      </c>
      <c r="E60" s="156">
        <f t="shared" si="0"/>
        <v>0</v>
      </c>
      <c r="G60" s="154">
        <v>110</v>
      </c>
      <c r="H60" s="155">
        <f t="shared" si="6"/>
        <v>0</v>
      </c>
      <c r="I60" s="155">
        <f t="shared" si="1"/>
        <v>0</v>
      </c>
      <c r="J60" s="155">
        <f t="shared" si="7"/>
        <v>0</v>
      </c>
      <c r="K60" s="156">
        <f t="shared" si="2"/>
        <v>0</v>
      </c>
    </row>
    <row r="61" spans="1:11" x14ac:dyDescent="0.25">
      <c r="A61" s="154">
        <v>51</v>
      </c>
      <c r="B61" s="155">
        <f t="shared" si="3"/>
        <v>0</v>
      </c>
      <c r="C61" s="155">
        <f t="shared" si="4"/>
        <v>0</v>
      </c>
      <c r="D61" s="155">
        <f t="shared" si="5"/>
        <v>0</v>
      </c>
      <c r="E61" s="156">
        <f t="shared" si="0"/>
        <v>0</v>
      </c>
      <c r="G61" s="154">
        <v>111</v>
      </c>
      <c r="H61" s="155">
        <f t="shared" si="6"/>
        <v>0</v>
      </c>
      <c r="I61" s="155">
        <f t="shared" si="1"/>
        <v>0</v>
      </c>
      <c r="J61" s="155">
        <f t="shared" si="7"/>
        <v>0</v>
      </c>
      <c r="K61" s="156">
        <f t="shared" si="2"/>
        <v>0</v>
      </c>
    </row>
    <row r="62" spans="1:11" x14ac:dyDescent="0.25">
      <c r="A62" s="154">
        <v>52</v>
      </c>
      <c r="B62" s="155">
        <f t="shared" si="3"/>
        <v>0</v>
      </c>
      <c r="C62" s="155">
        <f t="shared" si="4"/>
        <v>0</v>
      </c>
      <c r="D62" s="155">
        <f t="shared" si="5"/>
        <v>0</v>
      </c>
      <c r="E62" s="156">
        <f t="shared" si="0"/>
        <v>0</v>
      </c>
      <c r="G62" s="154">
        <v>112</v>
      </c>
      <c r="H62" s="155">
        <f t="shared" si="6"/>
        <v>0</v>
      </c>
      <c r="I62" s="155">
        <f t="shared" si="1"/>
        <v>0</v>
      </c>
      <c r="J62" s="155">
        <f t="shared" si="7"/>
        <v>0</v>
      </c>
      <c r="K62" s="156">
        <f t="shared" si="2"/>
        <v>0</v>
      </c>
    </row>
    <row r="63" spans="1:11" x14ac:dyDescent="0.25">
      <c r="A63" s="154">
        <v>53</v>
      </c>
      <c r="B63" s="155">
        <f t="shared" si="3"/>
        <v>0</v>
      </c>
      <c r="C63" s="155">
        <f t="shared" si="4"/>
        <v>0</v>
      </c>
      <c r="D63" s="155">
        <f t="shared" si="5"/>
        <v>0</v>
      </c>
      <c r="E63" s="156">
        <f t="shared" si="0"/>
        <v>0</v>
      </c>
      <c r="G63" s="154">
        <v>113</v>
      </c>
      <c r="H63" s="155">
        <f t="shared" si="6"/>
        <v>0</v>
      </c>
      <c r="I63" s="155">
        <f t="shared" si="1"/>
        <v>0</v>
      </c>
      <c r="J63" s="155">
        <f t="shared" si="7"/>
        <v>0</v>
      </c>
      <c r="K63" s="156">
        <f t="shared" si="2"/>
        <v>0</v>
      </c>
    </row>
    <row r="64" spans="1:11" x14ac:dyDescent="0.25">
      <c r="A64" s="154">
        <v>54</v>
      </c>
      <c r="B64" s="155">
        <f t="shared" si="3"/>
        <v>0</v>
      </c>
      <c r="C64" s="155">
        <f t="shared" si="4"/>
        <v>0</v>
      </c>
      <c r="D64" s="155">
        <f t="shared" si="5"/>
        <v>0</v>
      </c>
      <c r="E64" s="156">
        <f t="shared" si="0"/>
        <v>0</v>
      </c>
      <c r="G64" s="154">
        <v>114</v>
      </c>
      <c r="H64" s="155">
        <f t="shared" si="6"/>
        <v>0</v>
      </c>
      <c r="I64" s="155">
        <f t="shared" si="1"/>
        <v>0</v>
      </c>
      <c r="J64" s="155">
        <f t="shared" si="7"/>
        <v>0</v>
      </c>
      <c r="K64" s="156">
        <f t="shared" si="2"/>
        <v>0</v>
      </c>
    </row>
    <row r="65" spans="1:11" x14ac:dyDescent="0.25">
      <c r="A65" s="154">
        <v>55</v>
      </c>
      <c r="B65" s="155">
        <f t="shared" si="3"/>
        <v>0</v>
      </c>
      <c r="C65" s="155">
        <f t="shared" si="4"/>
        <v>0</v>
      </c>
      <c r="D65" s="155">
        <f t="shared" si="5"/>
        <v>0</v>
      </c>
      <c r="E65" s="156">
        <f t="shared" si="0"/>
        <v>0</v>
      </c>
      <c r="G65" s="154">
        <v>115</v>
      </c>
      <c r="H65" s="155">
        <f t="shared" si="6"/>
        <v>0</v>
      </c>
      <c r="I65" s="155">
        <f t="shared" si="1"/>
        <v>0</v>
      </c>
      <c r="J65" s="155">
        <f t="shared" si="7"/>
        <v>0</v>
      </c>
      <c r="K65" s="156">
        <f t="shared" si="2"/>
        <v>0</v>
      </c>
    </row>
    <row r="66" spans="1:11" x14ac:dyDescent="0.25">
      <c r="A66" s="154">
        <v>56</v>
      </c>
      <c r="B66" s="155">
        <f t="shared" si="3"/>
        <v>0</v>
      </c>
      <c r="C66" s="155">
        <f t="shared" si="4"/>
        <v>0</v>
      </c>
      <c r="D66" s="155">
        <f t="shared" si="5"/>
        <v>0</v>
      </c>
      <c r="E66" s="156">
        <f t="shared" si="0"/>
        <v>0</v>
      </c>
      <c r="G66" s="154">
        <v>116</v>
      </c>
      <c r="H66" s="155">
        <f t="shared" si="6"/>
        <v>0</v>
      </c>
      <c r="I66" s="155">
        <f t="shared" si="1"/>
        <v>0</v>
      </c>
      <c r="J66" s="155">
        <f t="shared" si="7"/>
        <v>0</v>
      </c>
      <c r="K66" s="156">
        <f t="shared" si="2"/>
        <v>0</v>
      </c>
    </row>
    <row r="67" spans="1:11" x14ac:dyDescent="0.25">
      <c r="A67" s="154">
        <v>57</v>
      </c>
      <c r="B67" s="155">
        <f t="shared" si="3"/>
        <v>0</v>
      </c>
      <c r="C67" s="155">
        <f t="shared" si="4"/>
        <v>0</v>
      </c>
      <c r="D67" s="155">
        <f t="shared" si="5"/>
        <v>0</v>
      </c>
      <c r="E67" s="156">
        <f t="shared" si="0"/>
        <v>0</v>
      </c>
      <c r="G67" s="154">
        <v>117</v>
      </c>
      <c r="H67" s="155">
        <f t="shared" si="6"/>
        <v>0</v>
      </c>
      <c r="I67" s="155">
        <f t="shared" si="1"/>
        <v>0</v>
      </c>
      <c r="J67" s="155">
        <f t="shared" si="7"/>
        <v>0</v>
      </c>
      <c r="K67" s="156">
        <f t="shared" si="2"/>
        <v>0</v>
      </c>
    </row>
    <row r="68" spans="1:11" x14ac:dyDescent="0.25">
      <c r="A68" s="154">
        <v>58</v>
      </c>
      <c r="B68" s="155">
        <f t="shared" si="3"/>
        <v>0</v>
      </c>
      <c r="C68" s="155">
        <f t="shared" si="4"/>
        <v>0</v>
      </c>
      <c r="D68" s="155">
        <f t="shared" si="5"/>
        <v>0</v>
      </c>
      <c r="E68" s="156">
        <f t="shared" si="0"/>
        <v>0</v>
      </c>
      <c r="G68" s="154">
        <v>118</v>
      </c>
      <c r="H68" s="155">
        <f t="shared" si="6"/>
        <v>0</v>
      </c>
      <c r="I68" s="155">
        <f t="shared" si="1"/>
        <v>0</v>
      </c>
      <c r="J68" s="155">
        <f t="shared" si="7"/>
        <v>0</v>
      </c>
      <c r="K68" s="156">
        <f t="shared" si="2"/>
        <v>0</v>
      </c>
    </row>
    <row r="69" spans="1:11" x14ac:dyDescent="0.25">
      <c r="A69" s="154">
        <v>59</v>
      </c>
      <c r="B69" s="155">
        <f t="shared" si="3"/>
        <v>0</v>
      </c>
      <c r="C69" s="155">
        <f t="shared" si="4"/>
        <v>0</v>
      </c>
      <c r="D69" s="155">
        <f t="shared" si="5"/>
        <v>0</v>
      </c>
      <c r="E69" s="156">
        <f t="shared" si="0"/>
        <v>0</v>
      </c>
      <c r="G69" s="154">
        <v>119</v>
      </c>
      <c r="H69" s="155">
        <f t="shared" si="6"/>
        <v>0</v>
      </c>
      <c r="I69" s="155">
        <f t="shared" si="1"/>
        <v>0</v>
      </c>
      <c r="J69" s="155">
        <f t="shared" si="7"/>
        <v>0</v>
      </c>
      <c r="K69" s="156">
        <f t="shared" si="2"/>
        <v>0</v>
      </c>
    </row>
    <row r="70" spans="1:11" x14ac:dyDescent="0.25">
      <c r="A70" s="154">
        <v>60</v>
      </c>
      <c r="B70" s="155">
        <f t="shared" si="3"/>
        <v>0</v>
      </c>
      <c r="C70" s="155">
        <f t="shared" si="4"/>
        <v>0</v>
      </c>
      <c r="D70" s="155">
        <f t="shared" si="5"/>
        <v>0</v>
      </c>
      <c r="E70" s="156">
        <f t="shared" si="0"/>
        <v>0</v>
      </c>
      <c r="G70" s="154">
        <v>120</v>
      </c>
      <c r="H70" s="155">
        <f t="shared" si="6"/>
        <v>0</v>
      </c>
      <c r="I70" s="155">
        <f t="shared" si="1"/>
        <v>0</v>
      </c>
      <c r="J70" s="155">
        <f t="shared" si="7"/>
        <v>0</v>
      </c>
      <c r="K70" s="156">
        <f t="shared" si="2"/>
        <v>0</v>
      </c>
    </row>
  </sheetData>
  <sheetProtection algorithmName="SHA-512" hashValue="bnCFM3pjZNN6g+uqV7DfqsVKVn+g0p18ydKhsz/FUvSV/7qALnLYPIGtfFhXr+JcvEvoiELqtBQ7NTc98oa5ag==" saltValue="pXkNYUI4vXJUPQYy1WZd3w==" spinCount="100000" sheet="1" objects="1" scenarios="1" formatCells="0" formatColumns="0" formatRows="0"/>
  <mergeCells count="1">
    <mergeCell ref="A4:K4"/>
  </mergeCells>
  <pageMargins left="0.7" right="0.7" top="0.75" bottom="0.75" header="0.3" footer="0.3"/>
  <pageSetup paperSize="9" scale="7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pageSetUpPr fitToPage="1"/>
  </sheetPr>
  <dimension ref="B1:H73"/>
  <sheetViews>
    <sheetView showGridLines="0" topLeftCell="A9" zoomScale="70" zoomScaleNormal="70" zoomScaleSheetLayoutView="55" zoomScalePageLayoutView="85" workbookViewId="0">
      <selection activeCell="H63" sqref="H63"/>
    </sheetView>
  </sheetViews>
  <sheetFormatPr baseColWidth="10" defaultColWidth="11.453125" defaultRowHeight="12.5" x14ac:dyDescent="0.25"/>
  <cols>
    <col min="1" max="1" width="1.1796875" style="1" customWidth="1"/>
    <col min="2" max="2" width="67.54296875" style="1" bestFit="1" customWidth="1"/>
    <col min="3" max="3" width="22.81640625" style="1" customWidth="1"/>
    <col min="4" max="4" width="22.81640625" style="35" customWidth="1"/>
    <col min="5" max="8" width="22.81640625" style="1" customWidth="1"/>
    <col min="9" max="9" width="1.7265625" style="1" customWidth="1"/>
    <col min="10" max="16384" width="11.453125" style="1"/>
  </cols>
  <sheetData>
    <row r="1" spans="2:8" ht="84" customHeight="1" x14ac:dyDescent="0.25"/>
    <row r="2" spans="2:8" customFormat="1" ht="34.5" customHeight="1" x14ac:dyDescent="0.25">
      <c r="B2" s="218" t="s">
        <v>340</v>
      </c>
      <c r="C2" s="218"/>
      <c r="D2" s="218"/>
      <c r="E2" s="218"/>
      <c r="F2" s="218"/>
      <c r="G2" s="218"/>
      <c r="H2" s="218"/>
    </row>
    <row r="3" spans="2:8" customFormat="1" ht="12" customHeight="1" x14ac:dyDescent="0.3">
      <c r="B3" s="3"/>
      <c r="C3" s="3"/>
      <c r="D3" s="4"/>
      <c r="E3" s="4"/>
      <c r="F3" s="3"/>
    </row>
    <row r="4" spans="2:8" ht="73.5" customHeight="1" x14ac:dyDescent="0.25">
      <c r="B4" s="216" t="s">
        <v>341</v>
      </c>
      <c r="C4" s="216"/>
      <c r="D4" s="216"/>
      <c r="E4" s="216"/>
      <c r="F4" s="216"/>
      <c r="G4" s="216"/>
      <c r="H4" s="216"/>
    </row>
    <row r="5" spans="2:8" ht="12" customHeight="1" x14ac:dyDescent="0.25"/>
    <row r="6" spans="2:8" ht="38.15" customHeight="1" x14ac:dyDescent="0.25">
      <c r="B6" s="226" t="s">
        <v>342</v>
      </c>
      <c r="C6" s="226"/>
      <c r="D6" s="226"/>
      <c r="E6" s="226"/>
      <c r="F6" s="226"/>
      <c r="G6" s="226"/>
      <c r="H6" s="226"/>
    </row>
    <row r="7" spans="2:8" ht="12" customHeight="1" x14ac:dyDescent="0.25"/>
    <row r="8" spans="2:8" s="190" customFormat="1" ht="20.25" customHeight="1" x14ac:dyDescent="0.25">
      <c r="B8" s="189" t="s">
        <v>296</v>
      </c>
      <c r="C8" s="189" t="s">
        <v>297</v>
      </c>
      <c r="D8" s="189" t="s">
        <v>298</v>
      </c>
      <c r="E8" s="189" t="s">
        <v>299</v>
      </c>
      <c r="F8" s="189" t="s">
        <v>300</v>
      </c>
      <c r="G8" s="189" t="s">
        <v>301</v>
      </c>
      <c r="H8" s="189" t="s">
        <v>302</v>
      </c>
    </row>
    <row r="9" spans="2:8" s="190" customFormat="1" ht="45" customHeight="1" x14ac:dyDescent="0.25">
      <c r="B9" s="189" t="s">
        <v>303</v>
      </c>
      <c r="C9" s="191" t="s">
        <v>304</v>
      </c>
      <c r="D9" s="189" t="s">
        <v>305</v>
      </c>
      <c r="E9" s="191" t="s">
        <v>306</v>
      </c>
      <c r="F9" s="189" t="s">
        <v>307</v>
      </c>
      <c r="G9" s="191" t="s">
        <v>308</v>
      </c>
      <c r="H9" s="189" t="s">
        <v>309</v>
      </c>
    </row>
    <row r="10" spans="2:8" s="190" customFormat="1" ht="15.5" x14ac:dyDescent="0.25">
      <c r="B10" s="192" t="s">
        <v>343</v>
      </c>
      <c r="C10" s="165">
        <f>Personnel!I54</f>
        <v>0</v>
      </c>
      <c r="D10" s="165">
        <f>Personnel!K54</f>
        <v>0</v>
      </c>
      <c r="E10" s="165">
        <f>Personnel!M54</f>
        <v>0</v>
      </c>
      <c r="F10" s="165">
        <f>Personnel!O54</f>
        <v>0</v>
      </c>
      <c r="G10" s="165">
        <f>Personnel!Q54</f>
        <v>0</v>
      </c>
      <c r="H10" s="165">
        <f>Personnel!S54</f>
        <v>0</v>
      </c>
    </row>
    <row r="11" spans="2:8" ht="18.75" customHeight="1" x14ac:dyDescent="0.25">
      <c r="B11" s="192" t="s">
        <v>344</v>
      </c>
      <c r="C11" s="107"/>
      <c r="D11" s="107"/>
      <c r="E11" s="107"/>
      <c r="F11" s="107"/>
      <c r="G11" s="107"/>
      <c r="H11" s="107"/>
    </row>
    <row r="12" spans="2:8" ht="18.75" customHeight="1" x14ac:dyDescent="0.25">
      <c r="B12" s="192" t="s">
        <v>345</v>
      </c>
      <c r="C12" s="107"/>
      <c r="D12" s="107"/>
      <c r="E12" s="107"/>
      <c r="F12" s="107"/>
      <c r="G12" s="107"/>
      <c r="H12" s="107"/>
    </row>
    <row r="13" spans="2:8" ht="18.75" customHeight="1" x14ac:dyDescent="0.25">
      <c r="B13" s="192" t="s">
        <v>346</v>
      </c>
      <c r="C13" s="107"/>
      <c r="D13" s="107"/>
      <c r="E13" s="107"/>
      <c r="F13" s="107"/>
      <c r="G13" s="107"/>
      <c r="H13" s="107"/>
    </row>
    <row r="14" spans="2:8" ht="18.75" customHeight="1" x14ac:dyDescent="0.25">
      <c r="B14" s="192" t="s">
        <v>347</v>
      </c>
      <c r="C14" s="107"/>
      <c r="D14" s="107"/>
      <c r="E14" s="107"/>
      <c r="F14" s="107"/>
      <c r="G14" s="107"/>
      <c r="H14" s="107"/>
    </row>
    <row r="15" spans="2:8" ht="18.75" customHeight="1" x14ac:dyDescent="0.25">
      <c r="B15" s="192" t="s">
        <v>348</v>
      </c>
      <c r="C15" s="107"/>
      <c r="D15" s="107"/>
      <c r="E15" s="107"/>
      <c r="F15" s="107"/>
      <c r="G15" s="107"/>
      <c r="H15" s="107"/>
    </row>
    <row r="16" spans="2:8" ht="18.75" customHeight="1" x14ac:dyDescent="0.25">
      <c r="B16" s="192" t="s">
        <v>349</v>
      </c>
      <c r="C16" s="107"/>
      <c r="D16" s="107"/>
      <c r="E16" s="107"/>
      <c r="F16" s="107"/>
      <c r="G16" s="107"/>
      <c r="H16" s="107"/>
    </row>
    <row r="17" spans="2:8" ht="18.75" customHeight="1" x14ac:dyDescent="0.25">
      <c r="B17" s="192" t="s">
        <v>350</v>
      </c>
      <c r="C17" s="107"/>
      <c r="D17" s="107"/>
      <c r="E17" s="107"/>
      <c r="F17" s="107"/>
      <c r="G17" s="107"/>
      <c r="H17" s="107"/>
    </row>
    <row r="18" spans="2:8" ht="18.75" customHeight="1" x14ac:dyDescent="0.25">
      <c r="B18" s="192" t="s">
        <v>351</v>
      </c>
      <c r="C18" s="107"/>
      <c r="D18" s="107"/>
      <c r="E18" s="107"/>
      <c r="F18" s="107"/>
      <c r="G18" s="107"/>
      <c r="H18" s="107"/>
    </row>
    <row r="19" spans="2:8" ht="18.75" customHeight="1" x14ac:dyDescent="0.25">
      <c r="B19" s="192" t="s">
        <v>352</v>
      </c>
      <c r="C19" s="107"/>
      <c r="D19" s="107"/>
      <c r="E19" s="107"/>
      <c r="F19" s="107"/>
      <c r="G19" s="107"/>
      <c r="H19" s="107"/>
    </row>
    <row r="20" spans="2:8" ht="18.75" customHeight="1" x14ac:dyDescent="0.25">
      <c r="B20" s="192" t="s">
        <v>353</v>
      </c>
      <c r="C20" s="107"/>
      <c r="D20" s="107"/>
      <c r="E20" s="107"/>
      <c r="F20" s="107"/>
      <c r="G20" s="107"/>
      <c r="H20" s="107"/>
    </row>
    <row r="21" spans="2:8" ht="18.75" customHeight="1" x14ac:dyDescent="0.25">
      <c r="B21" s="192" t="s">
        <v>354</v>
      </c>
      <c r="C21" s="107"/>
      <c r="D21" s="107"/>
      <c r="E21" s="107"/>
      <c r="F21" s="107"/>
      <c r="G21" s="107"/>
      <c r="H21" s="107"/>
    </row>
    <row r="22" spans="2:8" ht="18.75" customHeight="1" x14ac:dyDescent="0.25">
      <c r="B22" s="192" t="s">
        <v>355</v>
      </c>
      <c r="C22" s="107"/>
      <c r="D22" s="107"/>
      <c r="E22" s="107"/>
      <c r="F22" s="107"/>
      <c r="G22" s="107"/>
      <c r="H22" s="107"/>
    </row>
    <row r="23" spans="2:8" ht="18.75" customHeight="1" x14ac:dyDescent="0.25">
      <c r="B23" s="192" t="s">
        <v>356</v>
      </c>
      <c r="C23" s="107"/>
      <c r="D23" s="107"/>
      <c r="E23" s="107"/>
      <c r="F23" s="107"/>
      <c r="G23" s="107"/>
      <c r="H23" s="107"/>
    </row>
    <row r="24" spans="2:8" ht="18.75" customHeight="1" x14ac:dyDescent="0.25">
      <c r="B24" s="192" t="s">
        <v>357</v>
      </c>
      <c r="C24" s="107"/>
      <c r="D24" s="107"/>
      <c r="E24" s="107"/>
      <c r="F24" s="107"/>
      <c r="G24" s="107"/>
      <c r="H24" s="107"/>
    </row>
    <row r="25" spans="2:8" ht="18.75" customHeight="1" x14ac:dyDescent="0.25">
      <c r="B25" s="192" t="s">
        <v>358</v>
      </c>
      <c r="C25" s="165">
        <f>Invest!C35</f>
        <v>0</v>
      </c>
      <c r="D25" s="165">
        <f>C25</f>
        <v>0</v>
      </c>
      <c r="E25" s="165">
        <f t="shared" ref="E25:H25" si="0">D25</f>
        <v>0</v>
      </c>
      <c r="F25" s="165">
        <f t="shared" si="0"/>
        <v>0</v>
      </c>
      <c r="G25" s="165">
        <f t="shared" si="0"/>
        <v>0</v>
      </c>
      <c r="H25" s="165">
        <f t="shared" si="0"/>
        <v>0</v>
      </c>
    </row>
    <row r="26" spans="2:8" ht="18.75" customHeight="1" x14ac:dyDescent="0.25">
      <c r="B26" s="192" t="s">
        <v>359</v>
      </c>
      <c r="C26" s="107"/>
      <c r="D26" s="107"/>
      <c r="E26" s="107"/>
      <c r="F26" s="107"/>
      <c r="G26" s="107"/>
      <c r="H26" s="107"/>
    </row>
    <row r="27" spans="2:8" ht="18.75" customHeight="1" x14ac:dyDescent="0.25">
      <c r="B27" s="192" t="s">
        <v>360</v>
      </c>
      <c r="C27" s="107"/>
      <c r="D27" s="107"/>
      <c r="E27" s="107"/>
      <c r="F27" s="107"/>
      <c r="G27" s="107"/>
      <c r="H27" s="107"/>
    </row>
    <row r="28" spans="2:8" ht="18.75" customHeight="1" x14ac:dyDescent="0.25">
      <c r="B28" s="192" t="s">
        <v>361</v>
      </c>
      <c r="C28" s="107"/>
      <c r="D28" s="107"/>
      <c r="E28" s="107"/>
      <c r="F28" s="107"/>
      <c r="G28" s="107"/>
      <c r="H28" s="107"/>
    </row>
    <row r="29" spans="2:8" ht="18.75" customHeight="1" x14ac:dyDescent="0.25">
      <c r="B29" s="192" t="s">
        <v>362</v>
      </c>
      <c r="C29" s="107"/>
      <c r="D29" s="107"/>
      <c r="E29" s="107"/>
      <c r="F29" s="107"/>
      <c r="G29" s="107"/>
      <c r="H29" s="107"/>
    </row>
    <row r="30" spans="2:8" ht="18.75" customHeight="1" x14ac:dyDescent="0.25">
      <c r="B30" s="193" t="s">
        <v>363</v>
      </c>
      <c r="C30" s="228"/>
      <c r="D30" s="228"/>
      <c r="E30" s="228"/>
      <c r="F30" s="228"/>
      <c r="G30" s="228"/>
      <c r="H30" s="228"/>
    </row>
    <row r="31" spans="2:8" ht="18" x14ac:dyDescent="0.4">
      <c r="B31" s="194" t="s">
        <v>364</v>
      </c>
      <c r="C31" s="166">
        <f t="shared" ref="C31:H31" si="1">SUM(C10:C30)</f>
        <v>0</v>
      </c>
      <c r="D31" s="166">
        <f t="shared" si="1"/>
        <v>0</v>
      </c>
      <c r="E31" s="166">
        <f t="shared" si="1"/>
        <v>0</v>
      </c>
      <c r="F31" s="166">
        <f t="shared" si="1"/>
        <v>0</v>
      </c>
      <c r="G31" s="166">
        <f t="shared" si="1"/>
        <v>0</v>
      </c>
      <c r="H31" s="166">
        <f t="shared" si="1"/>
        <v>0</v>
      </c>
    </row>
    <row r="32" spans="2:8" x14ac:dyDescent="0.25">
      <c r="D32" s="1"/>
    </row>
    <row r="33" spans="2:8" x14ac:dyDescent="0.25">
      <c r="D33" s="1"/>
    </row>
    <row r="34" spans="2:8" ht="38.15" customHeight="1" x14ac:dyDescent="0.25">
      <c r="B34" s="226" t="s">
        <v>397</v>
      </c>
      <c r="C34" s="226"/>
      <c r="D34" s="226"/>
      <c r="E34" s="226"/>
      <c r="F34" s="226"/>
      <c r="G34" s="226"/>
      <c r="H34" s="226"/>
    </row>
    <row r="35" spans="2:8" x14ac:dyDescent="0.25">
      <c r="D35" s="1"/>
    </row>
    <row r="36" spans="2:8" x14ac:dyDescent="0.25">
      <c r="D36" s="1"/>
    </row>
    <row r="37" spans="2:8" s="190" customFormat="1" ht="20.25" customHeight="1" x14ac:dyDescent="0.25">
      <c r="B37" s="195" t="s">
        <v>296</v>
      </c>
      <c r="C37" s="195" t="s">
        <v>297</v>
      </c>
      <c r="D37" s="195" t="s">
        <v>298</v>
      </c>
      <c r="E37" s="195" t="s">
        <v>299</v>
      </c>
      <c r="F37" s="195" t="s">
        <v>300</v>
      </c>
      <c r="G37" s="195" t="s">
        <v>301</v>
      </c>
      <c r="H37" s="195" t="s">
        <v>302</v>
      </c>
    </row>
    <row r="38" spans="2:8" s="190" customFormat="1" ht="45" customHeight="1" x14ac:dyDescent="0.25">
      <c r="B38" s="195" t="s">
        <v>303</v>
      </c>
      <c r="C38" s="196" t="s">
        <v>304</v>
      </c>
      <c r="D38" s="195" t="s">
        <v>305</v>
      </c>
      <c r="E38" s="196" t="s">
        <v>306</v>
      </c>
      <c r="F38" s="195" t="s">
        <v>307</v>
      </c>
      <c r="G38" s="196" t="s">
        <v>308</v>
      </c>
      <c r="H38" s="195" t="s">
        <v>309</v>
      </c>
    </row>
    <row r="39" spans="2:8" ht="17.5" x14ac:dyDescent="0.35">
      <c r="B39" s="197" t="s">
        <v>365</v>
      </c>
      <c r="C39" s="168">
        <f>C25/(1100*252)</f>
        <v>0</v>
      </c>
      <c r="D39" s="168">
        <f>D25/(1300*252)</f>
        <v>0</v>
      </c>
      <c r="E39" s="168">
        <f>E25/(1500*252)</f>
        <v>0</v>
      </c>
      <c r="F39" s="168">
        <f>F25/(1700*252)</f>
        <v>0</v>
      </c>
      <c r="G39" s="168">
        <f>G25/(1900*252)</f>
        <v>0</v>
      </c>
      <c r="H39" s="168">
        <f>H25/(2100*252)</f>
        <v>0</v>
      </c>
    </row>
    <row r="40" spans="2:8" ht="15.5" x14ac:dyDescent="0.35">
      <c r="B40" s="198" t="s">
        <v>236</v>
      </c>
      <c r="C40" s="199">
        <v>0.1</v>
      </c>
      <c r="D40" s="199">
        <f>C40</f>
        <v>0.1</v>
      </c>
      <c r="E40" s="199">
        <f t="shared" ref="E40" si="2">D40</f>
        <v>0.1</v>
      </c>
      <c r="F40" s="199">
        <f t="shared" ref="F40" si="3">E40</f>
        <v>0.1</v>
      </c>
      <c r="G40" s="199">
        <f t="shared" ref="G40" si="4">F40</f>
        <v>0.1</v>
      </c>
      <c r="H40" s="199">
        <f t="shared" ref="H40" si="5">G40</f>
        <v>0.1</v>
      </c>
    </row>
    <row r="41" spans="2:8" ht="18" x14ac:dyDescent="0.4">
      <c r="B41" s="194" t="s">
        <v>366</v>
      </c>
      <c r="C41" s="167">
        <f>ROUND(C39*(1+C40),2)</f>
        <v>0</v>
      </c>
      <c r="D41" s="167">
        <f t="shared" ref="D41:H41" si="6">ROUND(D39*(1+D40),2)</f>
        <v>0</v>
      </c>
      <c r="E41" s="167">
        <f t="shared" si="6"/>
        <v>0</v>
      </c>
      <c r="F41" s="167">
        <f t="shared" si="6"/>
        <v>0</v>
      </c>
      <c r="G41" s="167">
        <f t="shared" si="6"/>
        <v>0</v>
      </c>
      <c r="H41" s="167">
        <f t="shared" si="6"/>
        <v>0</v>
      </c>
    </row>
    <row r="42" spans="2:8" x14ac:dyDescent="0.25">
      <c r="B42" s="35"/>
      <c r="C42" s="35"/>
      <c r="E42" s="35"/>
      <c r="F42" s="35"/>
      <c r="G42" s="35"/>
      <c r="H42" s="35"/>
    </row>
    <row r="43" spans="2:8" ht="17.5" x14ac:dyDescent="0.35">
      <c r="B43" s="197" t="s">
        <v>367</v>
      </c>
      <c r="C43" s="168">
        <f>(C31-C25)/(1100*252)</f>
        <v>0</v>
      </c>
      <c r="D43" s="168">
        <f>(D31-D25)/(1300*252)</f>
        <v>0</v>
      </c>
      <c r="E43" s="168">
        <f>(E31-E25)/(1500*252)</f>
        <v>0</v>
      </c>
      <c r="F43" s="168">
        <f>(F31-F25)/(1700*252)</f>
        <v>0</v>
      </c>
      <c r="G43" s="168">
        <f>(G31-G25)/(1900*252)</f>
        <v>0</v>
      </c>
      <c r="H43" s="168">
        <f>(H31-H25)/(2100*252)</f>
        <v>0</v>
      </c>
    </row>
    <row r="44" spans="2:8" ht="15.5" x14ac:dyDescent="0.35">
      <c r="B44" s="198" t="s">
        <v>236</v>
      </c>
      <c r="C44" s="199">
        <v>0.1</v>
      </c>
      <c r="D44" s="199">
        <f>C44</f>
        <v>0.1</v>
      </c>
      <c r="E44" s="199">
        <f t="shared" ref="E44:H44" si="7">D44</f>
        <v>0.1</v>
      </c>
      <c r="F44" s="199">
        <f t="shared" si="7"/>
        <v>0.1</v>
      </c>
      <c r="G44" s="199">
        <f t="shared" si="7"/>
        <v>0.1</v>
      </c>
      <c r="H44" s="199">
        <f t="shared" si="7"/>
        <v>0.1</v>
      </c>
    </row>
    <row r="45" spans="2:8" ht="18" x14ac:dyDescent="0.4">
      <c r="B45" s="194" t="s">
        <v>368</v>
      </c>
      <c r="C45" s="167">
        <f>ROUND(C43*(1+C44),2)</f>
        <v>0</v>
      </c>
      <c r="D45" s="167">
        <f t="shared" ref="D45:H45" si="8">ROUND(D43*(1+D44),2)</f>
        <v>0</v>
      </c>
      <c r="E45" s="167">
        <f t="shared" si="8"/>
        <v>0</v>
      </c>
      <c r="F45" s="167">
        <f t="shared" si="8"/>
        <v>0</v>
      </c>
      <c r="G45" s="167">
        <f t="shared" si="8"/>
        <v>0</v>
      </c>
      <c r="H45" s="167">
        <f t="shared" si="8"/>
        <v>0</v>
      </c>
    </row>
    <row r="46" spans="2:8" x14ac:dyDescent="0.25">
      <c r="C46" s="11"/>
      <c r="D46" s="11"/>
      <c r="E46" s="11"/>
      <c r="F46" s="11"/>
      <c r="G46" s="11"/>
      <c r="H46" s="11"/>
    </row>
    <row r="48" spans="2:8" ht="38.15" customHeight="1" x14ac:dyDescent="0.25">
      <c r="B48" s="226" t="s">
        <v>369</v>
      </c>
      <c r="C48" s="226"/>
      <c r="D48" s="226"/>
      <c r="E48" s="226"/>
      <c r="F48" s="226"/>
      <c r="G48" s="226"/>
      <c r="H48" s="226"/>
    </row>
    <row r="50" spans="2:5" ht="15.5" x14ac:dyDescent="0.35">
      <c r="B50" s="200" t="s">
        <v>370</v>
      </c>
    </row>
    <row r="52" spans="2:5" ht="56.5" customHeight="1" x14ac:dyDescent="0.25">
      <c r="B52" s="201" t="s">
        <v>371</v>
      </c>
      <c r="C52" s="201" t="s">
        <v>372</v>
      </c>
      <c r="D52" s="201" t="s">
        <v>373</v>
      </c>
      <c r="E52" s="201" t="s">
        <v>374</v>
      </c>
    </row>
    <row r="53" spans="2:5" ht="20.149999999999999" customHeight="1" x14ac:dyDescent="0.25">
      <c r="B53" s="66"/>
      <c r="C53" s="232"/>
      <c r="D53" s="233">
        <v>0.1</v>
      </c>
      <c r="E53" s="232">
        <f>C53*(+D53)</f>
        <v>0</v>
      </c>
    </row>
    <row r="54" spans="2:5" x14ac:dyDescent="0.25">
      <c r="C54" s="230"/>
      <c r="E54" s="230"/>
    </row>
    <row r="55" spans="2:5" ht="15.5" x14ac:dyDescent="0.35">
      <c r="B55" s="200" t="s">
        <v>375</v>
      </c>
      <c r="C55" s="230"/>
      <c r="E55" s="230"/>
    </row>
    <row r="56" spans="2:5" x14ac:dyDescent="0.25">
      <c r="C56" s="230"/>
      <c r="E56" s="230"/>
    </row>
    <row r="57" spans="2:5" ht="54" x14ac:dyDescent="0.25">
      <c r="B57" s="201" t="s">
        <v>371</v>
      </c>
      <c r="C57" s="231" t="s">
        <v>372</v>
      </c>
      <c r="D57" s="201" t="s">
        <v>373</v>
      </c>
      <c r="E57" s="231" t="s">
        <v>374</v>
      </c>
    </row>
    <row r="58" spans="2:5" ht="17.149999999999999" customHeight="1" x14ac:dyDescent="0.25">
      <c r="B58" s="66"/>
      <c r="C58" s="232"/>
      <c r="D58" s="233">
        <v>0.1</v>
      </c>
      <c r="E58" s="232">
        <f>C58*(+D58)</f>
        <v>0</v>
      </c>
    </row>
    <row r="59" spans="2:5" x14ac:dyDescent="0.25">
      <c r="C59" s="230"/>
      <c r="E59" s="230"/>
    </row>
    <row r="60" spans="2:5" ht="15.5" x14ac:dyDescent="0.35">
      <c r="B60" s="200" t="s">
        <v>376</v>
      </c>
      <c r="C60" s="230"/>
      <c r="E60" s="230"/>
    </row>
    <row r="61" spans="2:5" x14ac:dyDescent="0.25">
      <c r="C61" s="230"/>
      <c r="E61" s="230"/>
    </row>
    <row r="62" spans="2:5" ht="54" x14ac:dyDescent="0.25">
      <c r="B62" s="201" t="s">
        <v>371</v>
      </c>
      <c r="C62" s="231" t="s">
        <v>372</v>
      </c>
      <c r="D62" s="201" t="s">
        <v>373</v>
      </c>
      <c r="E62" s="231" t="s">
        <v>374</v>
      </c>
    </row>
    <row r="63" spans="2:5" ht="19.5" customHeight="1" x14ac:dyDescent="0.25">
      <c r="B63" s="66"/>
      <c r="C63" s="232"/>
      <c r="D63" s="233">
        <v>0.1</v>
      </c>
      <c r="E63" s="232">
        <f>C63*(+D63)</f>
        <v>0</v>
      </c>
    </row>
    <row r="64" spans="2:5" x14ac:dyDescent="0.25">
      <c r="C64" s="230"/>
      <c r="E64" s="230"/>
    </row>
    <row r="65" spans="2:5" ht="15.5" x14ac:dyDescent="0.35">
      <c r="B65" s="200" t="s">
        <v>377</v>
      </c>
      <c r="C65" s="230"/>
      <c r="E65" s="230"/>
    </row>
    <row r="66" spans="2:5" x14ac:dyDescent="0.25">
      <c r="C66" s="230"/>
      <c r="E66" s="230"/>
    </row>
    <row r="67" spans="2:5" ht="54" x14ac:dyDescent="0.25">
      <c r="B67" s="201" t="s">
        <v>371</v>
      </c>
      <c r="C67" s="231" t="s">
        <v>372</v>
      </c>
      <c r="D67" s="201" t="s">
        <v>373</v>
      </c>
      <c r="E67" s="231" t="s">
        <v>374</v>
      </c>
    </row>
    <row r="68" spans="2:5" ht="17.149999999999999" customHeight="1" x14ac:dyDescent="0.25">
      <c r="B68" s="66"/>
      <c r="C68" s="232"/>
      <c r="D68" s="233">
        <v>0.1</v>
      </c>
      <c r="E68" s="232">
        <f>C68*(+D68)</f>
        <v>0</v>
      </c>
    </row>
    <row r="69" spans="2:5" x14ac:dyDescent="0.25">
      <c r="C69" s="230"/>
      <c r="E69" s="230"/>
    </row>
    <row r="70" spans="2:5" ht="15.5" x14ac:dyDescent="0.35">
      <c r="B70" s="200" t="s">
        <v>398</v>
      </c>
      <c r="C70" s="230"/>
      <c r="E70" s="230"/>
    </row>
    <row r="71" spans="2:5" x14ac:dyDescent="0.25">
      <c r="C71" s="230"/>
      <c r="E71" s="230"/>
    </row>
    <row r="72" spans="2:5" ht="54" x14ac:dyDescent="0.25">
      <c r="B72" s="201" t="s">
        <v>371</v>
      </c>
      <c r="C72" s="231" t="s">
        <v>372</v>
      </c>
      <c r="D72" s="201" t="s">
        <v>373</v>
      </c>
      <c r="E72" s="231" t="s">
        <v>374</v>
      </c>
    </row>
    <row r="73" spans="2:5" ht="17.149999999999999" customHeight="1" x14ac:dyDescent="0.25">
      <c r="B73" s="66"/>
      <c r="C73" s="232"/>
      <c r="D73" s="233">
        <v>0.1</v>
      </c>
      <c r="E73" s="232">
        <f>C73*(+D73)</f>
        <v>0</v>
      </c>
    </row>
  </sheetData>
  <sheetProtection algorithmName="SHA-512" hashValue="5wqL6RwGrPIPtCzItXj9KqtCfd/H2KBuopPC6HPEDfA4SmlE53ulfbwXmsYJFIJIOfFX4bNNSfEeXGhF+gFxwA==" saltValue="ewrSe3DOgEE2vkjXgBp8cA==" spinCount="100000" sheet="1" objects="1" scenarios="1" formatCells="0" formatColumns="0" formatRows="0"/>
  <mergeCells count="5">
    <mergeCell ref="B2:H2"/>
    <mergeCell ref="B4:H4"/>
    <mergeCell ref="B6:H6"/>
    <mergeCell ref="B34:H34"/>
    <mergeCell ref="B48:H48"/>
  </mergeCells>
  <phoneticPr fontId="5" type="noConversion"/>
  <pageMargins left="0.78740157499999996" right="0.78740157499999996" top="0.55000000000000004" bottom="0.984251969" header="0.4921259845" footer="0.4921259845"/>
  <pageSetup paperSize="9" scale="63" fitToHeight="0"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19157-ED16-465A-88DF-A04B43026C25}">
  <sheetPr>
    <pageSetUpPr fitToPage="1"/>
  </sheetPr>
  <dimension ref="B1:E27"/>
  <sheetViews>
    <sheetView showGridLines="0" workbookViewId="0">
      <selection activeCell="J19" sqref="J19"/>
    </sheetView>
  </sheetViews>
  <sheetFormatPr baseColWidth="10" defaultColWidth="11.453125" defaultRowHeight="12.5" x14ac:dyDescent="0.25"/>
  <cols>
    <col min="1" max="1" width="1.54296875" customWidth="1"/>
    <col min="2" max="2" width="35.26953125" customWidth="1"/>
    <col min="3" max="3" width="20.81640625" bestFit="1" customWidth="1"/>
    <col min="4" max="4" width="11.54296875" bestFit="1" customWidth="1"/>
    <col min="5" max="5" width="19.81640625" bestFit="1" customWidth="1"/>
  </cols>
  <sheetData>
    <row r="1" spans="2:5" ht="36.65" customHeight="1" x14ac:dyDescent="0.25"/>
    <row r="2" spans="2:5" ht="47.15" customHeight="1" x14ac:dyDescent="0.25"/>
    <row r="4" spans="2:5" ht="20.149999999999999" customHeight="1" x14ac:dyDescent="0.25">
      <c r="B4" s="210" t="s">
        <v>378</v>
      </c>
      <c r="C4" s="210"/>
      <c r="D4" s="210"/>
      <c r="E4" s="210"/>
    </row>
    <row r="5" spans="2:5" ht="14" x14ac:dyDescent="0.3">
      <c r="B5" s="3"/>
      <c r="C5" s="3"/>
      <c r="D5" s="3"/>
    </row>
    <row r="6" spans="2:5" ht="45.65" customHeight="1" x14ac:dyDescent="0.25">
      <c r="B6" s="216" t="s">
        <v>379</v>
      </c>
      <c r="C6" s="216"/>
      <c r="D6" s="216"/>
      <c r="E6" s="216"/>
    </row>
    <row r="9" spans="2:5" ht="13" x14ac:dyDescent="0.3">
      <c r="B9" s="129" t="s">
        <v>380</v>
      </c>
      <c r="C9" s="129" t="s">
        <v>381</v>
      </c>
      <c r="D9" s="129" t="s">
        <v>26</v>
      </c>
      <c r="E9" s="129" t="s">
        <v>382</v>
      </c>
    </row>
    <row r="10" spans="2:5" x14ac:dyDescent="0.25">
      <c r="B10" s="13"/>
      <c r="C10" s="13"/>
      <c r="D10" s="13"/>
      <c r="E10" s="13"/>
    </row>
    <row r="11" spans="2:5" x14ac:dyDescent="0.25">
      <c r="B11" s="13" t="s">
        <v>297</v>
      </c>
      <c r="C11" s="127">
        <f>'BPU Frais Fixes'!C31*1.1</f>
        <v>0</v>
      </c>
      <c r="D11" s="128">
        <v>0.1</v>
      </c>
      <c r="E11" s="130">
        <f>C11*D11</f>
        <v>0</v>
      </c>
    </row>
    <row r="12" spans="2:5" x14ac:dyDescent="0.25">
      <c r="B12" s="13" t="s">
        <v>298</v>
      </c>
      <c r="C12" s="127">
        <f>'BPU Frais Fixes'!D31*1.1</f>
        <v>0</v>
      </c>
      <c r="D12" s="128">
        <v>0.1</v>
      </c>
      <c r="E12" s="130">
        <f t="shared" ref="E12:E16" si="0">C12*D12</f>
        <v>0</v>
      </c>
    </row>
    <row r="13" spans="2:5" x14ac:dyDescent="0.25">
      <c r="B13" s="13" t="s">
        <v>299</v>
      </c>
      <c r="C13" s="127">
        <f>'BPU Frais Fixes'!E31*1.1</f>
        <v>0</v>
      </c>
      <c r="D13" s="128">
        <v>0.2</v>
      </c>
      <c r="E13" s="130">
        <f t="shared" si="0"/>
        <v>0</v>
      </c>
    </row>
    <row r="14" spans="2:5" x14ac:dyDescent="0.25">
      <c r="B14" s="13" t="s">
        <v>300</v>
      </c>
      <c r="C14" s="127">
        <f>'BPU Frais Fixes'!F31*1.1</f>
        <v>0</v>
      </c>
      <c r="D14" s="128">
        <v>0.3</v>
      </c>
      <c r="E14" s="130">
        <f t="shared" si="0"/>
        <v>0</v>
      </c>
    </row>
    <row r="15" spans="2:5" x14ac:dyDescent="0.25">
      <c r="B15" s="13" t="s">
        <v>301</v>
      </c>
      <c r="C15" s="127">
        <f>'BPU Frais Fixes'!G31*1.1</f>
        <v>0</v>
      </c>
      <c r="D15" s="128">
        <v>0.2</v>
      </c>
      <c r="E15" s="130">
        <f t="shared" si="0"/>
        <v>0</v>
      </c>
    </row>
    <row r="16" spans="2:5" x14ac:dyDescent="0.25">
      <c r="B16" s="13" t="s">
        <v>302</v>
      </c>
      <c r="C16" s="127">
        <f>'BPU Frais Fixes'!H31*1.1</f>
        <v>0</v>
      </c>
      <c r="D16" s="128">
        <v>0.1</v>
      </c>
      <c r="E16" s="130">
        <f t="shared" si="0"/>
        <v>0</v>
      </c>
    </row>
    <row r="17" spans="2:5" x14ac:dyDescent="0.25">
      <c r="B17" s="13"/>
      <c r="C17" s="13"/>
      <c r="D17" s="128">
        <f>SUM(D11:D16)</f>
        <v>0.99999999999999989</v>
      </c>
      <c r="E17" s="131">
        <f>SUM(E11:E16)</f>
        <v>0</v>
      </c>
    </row>
    <row r="19" spans="2:5" ht="13" x14ac:dyDescent="0.3">
      <c r="B19" s="129" t="s">
        <v>383</v>
      </c>
      <c r="C19" s="129" t="s">
        <v>384</v>
      </c>
      <c r="D19" s="129"/>
      <c r="E19" s="129" t="s">
        <v>385</v>
      </c>
    </row>
    <row r="20" spans="2:5" ht="13" x14ac:dyDescent="0.3">
      <c r="B20" s="13"/>
      <c r="C20" s="16">
        <f>'BPU Alimentaires'!I71</f>
        <v>0</v>
      </c>
      <c r="D20" s="13"/>
      <c r="E20" s="132">
        <f>C20*400000</f>
        <v>0</v>
      </c>
    </row>
    <row r="21" spans="2:5" x14ac:dyDescent="0.25">
      <c r="E21" s="133"/>
    </row>
    <row r="22" spans="2:5" ht="13" x14ac:dyDescent="0.3">
      <c r="B22" s="129" t="s">
        <v>386</v>
      </c>
      <c r="C22" s="129"/>
      <c r="D22" s="129"/>
      <c r="E22" s="129" t="s">
        <v>385</v>
      </c>
    </row>
    <row r="23" spans="2:5" ht="13" x14ac:dyDescent="0.3">
      <c r="B23" s="13"/>
      <c r="C23" s="128"/>
      <c r="D23" s="13"/>
      <c r="E23" s="132" t="e">
        <f>-SUM('BPU Alimentaires'!K62:K70)</f>
        <v>#VALUE!</v>
      </c>
    </row>
    <row r="25" spans="2:5" ht="13" x14ac:dyDescent="0.3">
      <c r="B25" s="134" t="s">
        <v>387</v>
      </c>
      <c r="C25" s="135"/>
      <c r="D25" s="136"/>
      <c r="E25" s="132" t="e">
        <f>E17+E20+E23</f>
        <v>#VALUE!</v>
      </c>
    </row>
    <row r="27" spans="2:5" x14ac:dyDescent="0.25">
      <c r="B27">
        <f>'Page de garde'!B14</f>
        <v>0</v>
      </c>
    </row>
  </sheetData>
  <sheetProtection algorithmName="SHA-512" hashValue="j1MSf1Q0HLjhGVvs6zoh9Kyac3Su8iGTYZuwofxNGQyp/RjAlo9c/Biq5p4eu9XBp0xCQ3sjeax5Dw9FXBgyCQ==" saltValue="h9TuihMGLbF8JcCVqmL9kQ==" spinCount="100000" sheet="1" objects="1" scenarios="1" formatCells="0" formatColumns="0" formatRows="0"/>
  <mergeCells count="2">
    <mergeCell ref="B4:E4"/>
    <mergeCell ref="B6:E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F687F-B8B2-4A71-813E-E8E25D782AB5}">
  <sheetPr>
    <pageSetUpPr fitToPage="1"/>
  </sheetPr>
  <dimension ref="A4:I22"/>
  <sheetViews>
    <sheetView showGridLines="0" zoomScale="115" zoomScaleNormal="115" workbookViewId="0">
      <selection activeCell="H14" sqref="H14"/>
    </sheetView>
  </sheetViews>
  <sheetFormatPr baseColWidth="10" defaultColWidth="11.453125" defaultRowHeight="12.5" x14ac:dyDescent="0.25"/>
  <cols>
    <col min="1" max="1" width="63.26953125" customWidth="1"/>
    <col min="2" max="5" width="14.453125" customWidth="1"/>
  </cols>
  <sheetData>
    <row r="4" spans="1:9" ht="41.5" customHeight="1" x14ac:dyDescent="0.25">
      <c r="A4" s="210" t="s">
        <v>388</v>
      </c>
      <c r="B4" s="210"/>
      <c r="C4" s="210"/>
      <c r="D4" s="210"/>
      <c r="E4" s="210"/>
    </row>
    <row r="5" spans="1:9" ht="14" x14ac:dyDescent="0.3">
      <c r="A5" s="3"/>
      <c r="B5" s="3"/>
      <c r="C5" s="3"/>
      <c r="D5" s="3"/>
      <c r="E5" s="3"/>
      <c r="F5" s="3"/>
      <c r="G5" s="3"/>
      <c r="H5" s="3"/>
      <c r="I5" s="3"/>
    </row>
    <row r="6" spans="1:9" ht="76.5" customHeight="1" x14ac:dyDescent="0.25">
      <c r="A6" s="227" t="s">
        <v>389</v>
      </c>
      <c r="B6" s="216"/>
      <c r="C6" s="216"/>
      <c r="D6" s="216"/>
      <c r="E6" s="216"/>
    </row>
    <row r="9" spans="1:9" ht="23" x14ac:dyDescent="0.25">
      <c r="A9" s="229" t="s">
        <v>390</v>
      </c>
      <c r="B9" s="171"/>
      <c r="C9" s="1"/>
      <c r="D9" s="1"/>
      <c r="E9" s="1"/>
      <c r="F9" s="1"/>
    </row>
    <row r="10" spans="1:9" ht="23" x14ac:dyDescent="0.25">
      <c r="A10" s="170"/>
      <c r="B10" s="171"/>
      <c r="C10" s="1"/>
      <c r="D10" s="1"/>
      <c r="E10" s="1"/>
      <c r="F10" s="1"/>
    </row>
    <row r="11" spans="1:9" ht="13" x14ac:dyDescent="0.25">
      <c r="A11" s="174" t="s">
        <v>391</v>
      </c>
      <c r="B11" s="172">
        <v>0.05</v>
      </c>
      <c r="C11" s="172">
        <v>0.1</v>
      </c>
      <c r="D11" s="172">
        <v>0.15</v>
      </c>
      <c r="E11" s="172">
        <v>0.2</v>
      </c>
    </row>
    <row r="12" spans="1:9" ht="13" x14ac:dyDescent="0.25">
      <c r="A12" s="174" t="s">
        <v>392</v>
      </c>
      <c r="B12" s="173"/>
      <c r="C12" s="173"/>
      <c r="D12" s="173"/>
      <c r="E12" s="173"/>
    </row>
    <row r="13" spans="1:9" ht="13" x14ac:dyDescent="0.25">
      <c r="A13" s="174" t="s">
        <v>393</v>
      </c>
      <c r="B13" s="175">
        <f>'BPU Alimentaires'!$I$71*'Surcoûts bio label'!B12</f>
        <v>0</v>
      </c>
      <c r="C13" s="175">
        <f>'BPU Alimentaires'!$I$71*'Surcoûts bio label'!C12</f>
        <v>0</v>
      </c>
      <c r="D13" s="175">
        <f>'BPU Alimentaires'!$I$71*'Surcoûts bio label'!D12</f>
        <v>0</v>
      </c>
      <c r="E13" s="175">
        <f>'BPU Alimentaires'!$I$71*'Surcoûts bio label'!E12</f>
        <v>0</v>
      </c>
    </row>
    <row r="16" spans="1:9" ht="23" x14ac:dyDescent="0.25">
      <c r="A16" s="229" t="s">
        <v>394</v>
      </c>
      <c r="B16" s="1"/>
      <c r="C16" s="1"/>
      <c r="D16" s="1"/>
      <c r="E16" s="1"/>
    </row>
    <row r="17" spans="1:5" ht="23" x14ac:dyDescent="0.25">
      <c r="A17" s="170"/>
      <c r="B17" s="1"/>
      <c r="C17" s="1"/>
      <c r="D17" s="1"/>
      <c r="E17" s="1"/>
    </row>
    <row r="18" spans="1:5" ht="13" x14ac:dyDescent="0.25">
      <c r="A18" s="174" t="s">
        <v>395</v>
      </c>
      <c r="B18" s="172">
        <v>0.05</v>
      </c>
      <c r="C18" s="172">
        <v>0.1</v>
      </c>
      <c r="D18" s="172">
        <v>0.15</v>
      </c>
      <c r="E18" s="172">
        <v>0.2</v>
      </c>
    </row>
    <row r="19" spans="1:5" ht="13" x14ac:dyDescent="0.25">
      <c r="A19" s="174" t="s">
        <v>392</v>
      </c>
      <c r="B19" s="173"/>
      <c r="C19" s="173"/>
      <c r="D19" s="173"/>
      <c r="E19" s="173"/>
    </row>
    <row r="20" spans="1:5" ht="13" x14ac:dyDescent="0.25">
      <c r="A20" s="174" t="s">
        <v>393</v>
      </c>
      <c r="B20" s="175">
        <f>'BPU Alimentaires'!$I$71*'Surcoûts bio label'!B19</f>
        <v>0</v>
      </c>
      <c r="C20" s="175">
        <f>'BPU Alimentaires'!$I$71*'Surcoûts bio label'!C19</f>
        <v>0</v>
      </c>
      <c r="D20" s="175">
        <f>'BPU Alimentaires'!$I$71*'Surcoûts bio label'!D19</f>
        <v>0</v>
      </c>
      <c r="E20" s="175">
        <f>'BPU Alimentaires'!$I$71*'Surcoûts bio label'!E19</f>
        <v>0</v>
      </c>
    </row>
    <row r="22" spans="1:5" x14ac:dyDescent="0.25">
      <c r="A22">
        <f>'Page de garde'!B14</f>
        <v>0</v>
      </c>
    </row>
  </sheetData>
  <mergeCells count="2">
    <mergeCell ref="A4:E4"/>
    <mergeCell ref="A6:E6"/>
  </mergeCells>
  <pageMargins left="0.7" right="0.7" top="0.75" bottom="0.75" header="0.3" footer="0.3"/>
  <pageSetup paperSize="9" scale="8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1971A-BEF1-4685-BD26-5BE4F47726FC}">
  <sheetPr>
    <tabColor theme="4"/>
    <pageSetUpPr fitToPage="1"/>
  </sheetPr>
  <dimension ref="B1:K73"/>
  <sheetViews>
    <sheetView showGridLines="0" zoomScale="80" zoomScaleNormal="80" zoomScaleSheetLayoutView="85" workbookViewId="0">
      <selection activeCell="J22" sqref="J22"/>
    </sheetView>
  </sheetViews>
  <sheetFormatPr baseColWidth="10" defaultColWidth="11.453125" defaultRowHeight="12.5" x14ac:dyDescent="0.25"/>
  <cols>
    <col min="1" max="1" width="1.1796875" customWidth="1"/>
    <col min="2" max="2" width="30.54296875" customWidth="1"/>
    <col min="3" max="3" width="13.453125" customWidth="1"/>
    <col min="4" max="4" width="16.1796875" customWidth="1"/>
    <col min="5" max="5" width="11.1796875" customWidth="1"/>
    <col min="6" max="6" width="19.453125" customWidth="1"/>
    <col min="7" max="7" width="15.453125" bestFit="1" customWidth="1"/>
    <col min="9" max="9" width="16.54296875" bestFit="1" customWidth="1"/>
    <col min="10" max="10" width="32.26953125" customWidth="1"/>
    <col min="11" max="11" width="13.1796875" hidden="1" customWidth="1"/>
  </cols>
  <sheetData>
    <row r="1" spans="2:10" ht="84" customHeight="1" x14ac:dyDescent="0.3">
      <c r="B1" s="3"/>
      <c r="C1" s="3"/>
      <c r="D1" s="4"/>
      <c r="E1" s="4"/>
      <c r="F1" s="3"/>
      <c r="G1" s="3"/>
      <c r="H1" s="3"/>
      <c r="I1" s="3"/>
    </row>
    <row r="2" spans="2:10" ht="20.149999999999999" customHeight="1" x14ac:dyDescent="0.25">
      <c r="B2" s="210" t="s">
        <v>4</v>
      </c>
      <c r="C2" s="210"/>
      <c r="D2" s="210"/>
      <c r="E2" s="210"/>
      <c r="F2" s="210"/>
      <c r="G2" s="210"/>
      <c r="H2" s="210"/>
      <c r="I2" s="210"/>
      <c r="J2" s="210"/>
    </row>
    <row r="3" spans="2:10" ht="12" customHeight="1" x14ac:dyDescent="0.3">
      <c r="B3" s="3"/>
      <c r="C3" s="3"/>
      <c r="D3" s="4"/>
      <c r="E3" s="4"/>
      <c r="F3" s="3"/>
      <c r="G3" s="3"/>
      <c r="H3" s="3"/>
      <c r="I3" s="3"/>
    </row>
    <row r="4" spans="2:10" ht="121.5" customHeight="1" x14ac:dyDescent="0.25">
      <c r="B4" s="211" t="s">
        <v>5</v>
      </c>
      <c r="C4" s="212"/>
      <c r="D4" s="212"/>
      <c r="E4" s="212"/>
      <c r="F4" s="212"/>
      <c r="G4" s="212"/>
      <c r="H4" s="212"/>
      <c r="I4" s="212"/>
      <c r="J4" s="212"/>
    </row>
    <row r="5" spans="2:10" ht="12" customHeight="1" x14ac:dyDescent="0.25">
      <c r="B5" s="5"/>
      <c r="C5" s="5"/>
      <c r="D5" s="5"/>
      <c r="E5" s="5"/>
      <c r="F5" s="5"/>
      <c r="G5" s="5"/>
      <c r="H5" s="5"/>
      <c r="I5" s="5"/>
    </row>
    <row r="6" spans="2:10" ht="20.149999999999999" customHeight="1" x14ac:dyDescent="0.25">
      <c r="B6" s="57" t="s">
        <v>6</v>
      </c>
      <c r="C6" s="58"/>
      <c r="D6" s="58"/>
      <c r="E6" s="58"/>
      <c r="F6" s="58"/>
      <c r="G6" s="58"/>
      <c r="H6" s="58"/>
      <c r="I6" s="58"/>
      <c r="J6" s="58"/>
    </row>
    <row r="7" spans="2:10" ht="12" customHeight="1" x14ac:dyDescent="0.25"/>
    <row r="8" spans="2:10" ht="35.15" customHeight="1" x14ac:dyDescent="0.25">
      <c r="C8" s="176" t="s">
        <v>7</v>
      </c>
      <c r="D8" s="177" t="s">
        <v>8</v>
      </c>
      <c r="E8" s="177" t="s">
        <v>9</v>
      </c>
      <c r="F8" s="176" t="s">
        <v>10</v>
      </c>
    </row>
    <row r="9" spans="2:10" ht="15" customHeight="1" x14ac:dyDescent="0.25">
      <c r="B9" s="208" t="s">
        <v>11</v>
      </c>
      <c r="C9" s="178">
        <v>1</v>
      </c>
      <c r="D9" s="59"/>
      <c r="E9" s="60"/>
      <c r="F9" s="12" t="str">
        <f>IF(OR(D9="",D9&lt;=0),"saisie incorrecte",IF(OR(E9="",E9&lt;=0),"TVA manquante",ROUND(D9*(1+E9),2)))</f>
        <v>saisie incorrecte</v>
      </c>
    </row>
    <row r="10" spans="2:10" ht="15" customHeight="1" x14ac:dyDescent="0.25">
      <c r="B10" s="208"/>
      <c r="C10" s="178">
        <v>2</v>
      </c>
      <c r="D10" s="59"/>
      <c r="E10" s="60"/>
      <c r="F10" s="12" t="str">
        <f t="shared" ref="F10:F25" si="0">IF(OR(D10="",D10&lt;=0),"saisie incorrecte",IF(OR(E10="",E10&lt;=0),"TVA manquante",ROUND(D10*(1+E10),2)))</f>
        <v>saisie incorrecte</v>
      </c>
    </row>
    <row r="11" spans="2:10" ht="15" customHeight="1" x14ac:dyDescent="0.25">
      <c r="B11" s="208"/>
      <c r="C11" s="178">
        <v>3</v>
      </c>
      <c r="D11" s="59"/>
      <c r="E11" s="60"/>
      <c r="F11" s="12" t="str">
        <f t="shared" si="0"/>
        <v>saisie incorrecte</v>
      </c>
    </row>
    <row r="12" spans="2:10" ht="15" customHeight="1" x14ac:dyDescent="0.25">
      <c r="B12" s="208"/>
      <c r="C12" s="178">
        <v>4</v>
      </c>
      <c r="D12" s="59"/>
      <c r="E12" s="60"/>
      <c r="F12" s="12" t="str">
        <f t="shared" si="0"/>
        <v>saisie incorrecte</v>
      </c>
    </row>
    <row r="13" spans="2:10" ht="15" customHeight="1" x14ac:dyDescent="0.25">
      <c r="B13" s="208" t="s">
        <v>12</v>
      </c>
      <c r="C13" s="178">
        <v>1</v>
      </c>
      <c r="D13" s="59"/>
      <c r="E13" s="60"/>
      <c r="F13" s="12" t="str">
        <f t="shared" si="0"/>
        <v>saisie incorrecte</v>
      </c>
    </row>
    <row r="14" spans="2:10" ht="15" customHeight="1" x14ac:dyDescent="0.25">
      <c r="B14" s="208"/>
      <c r="C14" s="178">
        <v>2</v>
      </c>
      <c r="D14" s="59"/>
      <c r="E14" s="60"/>
      <c r="F14" s="12" t="str">
        <f t="shared" si="0"/>
        <v>saisie incorrecte</v>
      </c>
    </row>
    <row r="15" spans="2:10" ht="15" customHeight="1" x14ac:dyDescent="0.25">
      <c r="B15" s="208"/>
      <c r="C15" s="178">
        <v>3</v>
      </c>
      <c r="D15" s="59"/>
      <c r="E15" s="60"/>
      <c r="F15" s="12" t="str">
        <f t="shared" si="0"/>
        <v>saisie incorrecte</v>
      </c>
    </row>
    <row r="16" spans="2:10" ht="15" customHeight="1" x14ac:dyDescent="0.25">
      <c r="B16" s="208"/>
      <c r="C16" s="178">
        <v>4</v>
      </c>
      <c r="D16" s="59"/>
      <c r="E16" s="60"/>
      <c r="F16" s="12" t="str">
        <f t="shared" si="0"/>
        <v>saisie incorrecte</v>
      </c>
    </row>
    <row r="17" spans="2:10" ht="15" customHeight="1" x14ac:dyDescent="0.25">
      <c r="B17" s="208" t="s">
        <v>13</v>
      </c>
      <c r="C17" s="178">
        <v>1</v>
      </c>
      <c r="D17" s="59"/>
      <c r="E17" s="60"/>
      <c r="F17" s="12" t="str">
        <f t="shared" si="0"/>
        <v>saisie incorrecte</v>
      </c>
    </row>
    <row r="18" spans="2:10" ht="15" customHeight="1" x14ac:dyDescent="0.25">
      <c r="B18" s="208"/>
      <c r="C18" s="178">
        <v>2</v>
      </c>
      <c r="D18" s="59"/>
      <c r="E18" s="60"/>
      <c r="F18" s="12" t="str">
        <f t="shared" si="0"/>
        <v>saisie incorrecte</v>
      </c>
    </row>
    <row r="19" spans="2:10" ht="15" customHeight="1" x14ac:dyDescent="0.25">
      <c r="B19" s="208"/>
      <c r="C19" s="178">
        <v>3</v>
      </c>
      <c r="D19" s="59"/>
      <c r="E19" s="60"/>
      <c r="F19" s="12" t="str">
        <f t="shared" si="0"/>
        <v>saisie incorrecte</v>
      </c>
    </row>
    <row r="20" spans="2:10" ht="15" customHeight="1" x14ac:dyDescent="0.25">
      <c r="B20" s="208"/>
      <c r="C20" s="178">
        <v>4</v>
      </c>
      <c r="D20" s="59"/>
      <c r="E20" s="60"/>
      <c r="F20" s="12" t="str">
        <f t="shared" si="0"/>
        <v>saisie incorrecte</v>
      </c>
    </row>
    <row r="21" spans="2:10" ht="15" customHeight="1" x14ac:dyDescent="0.25">
      <c r="B21" s="208" t="s">
        <v>14</v>
      </c>
      <c r="C21" s="178">
        <v>1</v>
      </c>
      <c r="D21" s="59"/>
      <c r="E21" s="60"/>
      <c r="F21" s="12" t="str">
        <f t="shared" si="0"/>
        <v>saisie incorrecte</v>
      </c>
    </row>
    <row r="22" spans="2:10" ht="15" customHeight="1" x14ac:dyDescent="0.25">
      <c r="B22" s="208"/>
      <c r="C22" s="178">
        <v>2</v>
      </c>
      <c r="D22" s="59"/>
      <c r="E22" s="60"/>
      <c r="F22" s="12" t="str">
        <f t="shared" si="0"/>
        <v>saisie incorrecte</v>
      </c>
    </row>
    <row r="23" spans="2:10" ht="15" customHeight="1" x14ac:dyDescent="0.25">
      <c r="B23" s="208"/>
      <c r="C23" s="178">
        <v>3</v>
      </c>
      <c r="D23" s="59"/>
      <c r="E23" s="60"/>
      <c r="F23" s="12" t="str">
        <f t="shared" si="0"/>
        <v>saisie incorrecte</v>
      </c>
    </row>
    <row r="24" spans="2:10" ht="15" customHeight="1" x14ac:dyDescent="0.25">
      <c r="B24" s="208"/>
      <c r="C24" s="178">
        <v>4</v>
      </c>
      <c r="D24" s="59"/>
      <c r="E24" s="60"/>
      <c r="F24" s="12" t="str">
        <f t="shared" si="0"/>
        <v>saisie incorrecte</v>
      </c>
    </row>
    <row r="25" spans="2:10" ht="15" customHeight="1" x14ac:dyDescent="0.25">
      <c r="B25" s="202" t="s">
        <v>396</v>
      </c>
      <c r="C25" s="179"/>
      <c r="D25" s="59"/>
      <c r="E25" s="60"/>
      <c r="F25" s="12" t="str">
        <f t="shared" si="0"/>
        <v>saisie incorrecte</v>
      </c>
    </row>
    <row r="26" spans="2:10" ht="12" customHeight="1" x14ac:dyDescent="0.25"/>
    <row r="27" spans="2:10" ht="13" x14ac:dyDescent="0.3">
      <c r="B27" s="179" t="s">
        <v>15</v>
      </c>
      <c r="C27" s="180" t="s">
        <v>16</v>
      </c>
      <c r="D27" s="59"/>
      <c r="E27" s="60"/>
      <c r="F27" s="12" t="str">
        <f t="shared" ref="F27" si="1">IF(OR(D27="",D27&lt;=0),"saisie incorrecte",IF(OR(E27="",E27&lt;=0),"TVA manquante",ROUND(D27*(1+E27),2)))</f>
        <v>saisie incorrecte</v>
      </c>
      <c r="G27" s="181"/>
    </row>
    <row r="28" spans="2:10" ht="12" customHeight="1" x14ac:dyDescent="0.25"/>
    <row r="29" spans="2:10" ht="20.149999999999999" customHeight="1" x14ac:dyDescent="0.25">
      <c r="B29" s="57" t="s">
        <v>17</v>
      </c>
      <c r="C29" s="58"/>
      <c r="D29" s="58"/>
      <c r="E29" s="58"/>
      <c r="F29" s="58"/>
      <c r="G29" s="58"/>
      <c r="H29" s="58"/>
      <c r="I29" s="58"/>
      <c r="J29" s="58"/>
    </row>
    <row r="30" spans="2:10" ht="12" customHeight="1" x14ac:dyDescent="0.25"/>
    <row r="31" spans="2:10" ht="15" customHeight="1" x14ac:dyDescent="0.25">
      <c r="B31" s="205" t="s">
        <v>18</v>
      </c>
      <c r="C31" s="178">
        <v>1</v>
      </c>
      <c r="D31" s="59"/>
      <c r="E31" s="60"/>
      <c r="F31" s="12" t="str">
        <f t="shared" ref="F31:F39" si="2">IF(OR(D31="",D31&lt;=0),"saisie incorrecte",IF(OR(E31="",E31&lt;=0),"TVA manquante",ROUND(D31*(1+E31),2)))</f>
        <v>saisie incorrecte</v>
      </c>
    </row>
    <row r="32" spans="2:10" ht="15" customHeight="1" x14ac:dyDescent="0.25">
      <c r="B32" s="206"/>
      <c r="C32" s="178">
        <v>2</v>
      </c>
      <c r="D32" s="59"/>
      <c r="E32" s="60"/>
      <c r="F32" s="12" t="str">
        <f t="shared" si="2"/>
        <v>saisie incorrecte</v>
      </c>
    </row>
    <row r="33" spans="2:10" ht="15" customHeight="1" x14ac:dyDescent="0.25">
      <c r="B33" s="206"/>
      <c r="C33" s="178">
        <v>3</v>
      </c>
      <c r="D33" s="59"/>
      <c r="E33" s="60"/>
      <c r="F33" s="12" t="str">
        <f t="shared" si="2"/>
        <v>saisie incorrecte</v>
      </c>
    </row>
    <row r="34" spans="2:10" ht="15" customHeight="1" x14ac:dyDescent="0.25">
      <c r="B34" s="206"/>
      <c r="C34" s="178">
        <v>4</v>
      </c>
      <c r="D34" s="59"/>
      <c r="E34" s="60"/>
      <c r="F34" s="12" t="str">
        <f t="shared" si="2"/>
        <v>saisie incorrecte</v>
      </c>
    </row>
    <row r="35" spans="2:10" ht="15" customHeight="1" x14ac:dyDescent="0.25">
      <c r="B35" s="206"/>
      <c r="C35" s="178">
        <v>5</v>
      </c>
      <c r="D35" s="59"/>
      <c r="E35" s="60"/>
      <c r="F35" s="12" t="str">
        <f t="shared" ref="F35:F38" si="3">IF(OR(D35="",D35&lt;=0),"saisie incorrecte",IF(OR(E35="",E35&lt;=0),"TVA manquante",ROUND(D35*(1+E35),2)))</f>
        <v>saisie incorrecte</v>
      </c>
    </row>
    <row r="36" spans="2:10" ht="15" customHeight="1" x14ac:dyDescent="0.25">
      <c r="B36" s="206"/>
      <c r="C36" s="178">
        <v>6</v>
      </c>
      <c r="D36" s="59"/>
      <c r="E36" s="60"/>
      <c r="F36" s="12" t="str">
        <f t="shared" si="3"/>
        <v>saisie incorrecte</v>
      </c>
    </row>
    <row r="37" spans="2:10" ht="15" customHeight="1" x14ac:dyDescent="0.25">
      <c r="B37" s="206"/>
      <c r="C37" s="178">
        <v>7</v>
      </c>
      <c r="D37" s="59"/>
      <c r="E37" s="60"/>
      <c r="F37" s="12" t="str">
        <f t="shared" si="3"/>
        <v>saisie incorrecte</v>
      </c>
    </row>
    <row r="38" spans="2:10" ht="15" customHeight="1" x14ac:dyDescent="0.25">
      <c r="B38" s="207"/>
      <c r="C38" s="178">
        <v>8</v>
      </c>
      <c r="D38" s="59"/>
      <c r="E38" s="60"/>
      <c r="F38" s="12" t="str">
        <f t="shared" si="3"/>
        <v>saisie incorrecte</v>
      </c>
    </row>
    <row r="39" spans="2:10" ht="15" customHeight="1" x14ac:dyDescent="0.25">
      <c r="B39" s="182" t="s">
        <v>19</v>
      </c>
      <c r="C39" s="178"/>
      <c r="D39" s="59"/>
      <c r="E39" s="60"/>
      <c r="F39" s="12" t="str">
        <f t="shared" si="2"/>
        <v>saisie incorrecte</v>
      </c>
    </row>
    <row r="41" spans="2:10" ht="20.149999999999999" customHeight="1" x14ac:dyDescent="0.25">
      <c r="B41" s="61" t="s">
        <v>20</v>
      </c>
      <c r="C41" s="58"/>
      <c r="D41" s="58"/>
      <c r="E41" s="183"/>
      <c r="F41" s="62"/>
      <c r="G41" s="63"/>
      <c r="H41" s="63"/>
      <c r="I41" s="63"/>
      <c r="J41" s="63"/>
    </row>
    <row r="42" spans="2:10" ht="12" customHeight="1" x14ac:dyDescent="0.25">
      <c r="B42" s="184"/>
      <c r="E42" s="185"/>
      <c r="F42" s="14"/>
      <c r="G42" s="15"/>
      <c r="H42" s="15"/>
      <c r="I42" s="15"/>
    </row>
    <row r="43" spans="2:10" ht="35.15" customHeight="1" x14ac:dyDescent="0.25">
      <c r="B43" s="176" t="s">
        <v>21</v>
      </c>
      <c r="C43" s="176" t="s">
        <v>22</v>
      </c>
      <c r="D43" s="176" t="s">
        <v>10</v>
      </c>
      <c r="E43" s="176" t="s">
        <v>23</v>
      </c>
      <c r="F43" s="176" t="s">
        <v>24</v>
      </c>
      <c r="G43" s="176" t="s">
        <v>25</v>
      </c>
      <c r="H43" s="176" t="s">
        <v>26</v>
      </c>
      <c r="I43" s="176" t="s">
        <v>27</v>
      </c>
    </row>
    <row r="44" spans="2:10" ht="15" customHeight="1" x14ac:dyDescent="0.25">
      <c r="B44" s="209" t="s">
        <v>28</v>
      </c>
      <c r="C44" s="182">
        <v>1</v>
      </c>
      <c r="D44" s="16" t="str">
        <f>+F9</f>
        <v>saisie incorrecte</v>
      </c>
      <c r="E44" s="17">
        <f>SUMIF('Liste Hors d''Oeuvre'!H:H,'BPU Alimentaires'!C44,'Liste Hors d''Oeuvre'!J:J)</f>
        <v>0</v>
      </c>
      <c r="F44" s="18" t="str">
        <f>IF(ISERROR(E44/D44),"saisie incomplète",E44/D44)</f>
        <v>saisie incomplète</v>
      </c>
      <c r="G44" s="19" t="str">
        <f>IF(ISERROR(F44/SUM($F$44:$F$47)),"saisie incomplète",F44/SUM($F$44:$F$47))</f>
        <v>saisie incomplète</v>
      </c>
      <c r="H44" s="186">
        <v>0.15</v>
      </c>
      <c r="I44" s="20" t="str">
        <f>IF(ISERROR(D44*H44),"saisie incomplète",D44*H44)</f>
        <v>saisie incomplète</v>
      </c>
    </row>
    <row r="45" spans="2:10" ht="15" customHeight="1" x14ac:dyDescent="0.25">
      <c r="B45" s="209"/>
      <c r="C45" s="182">
        <v>2</v>
      </c>
      <c r="D45" s="16" t="str">
        <f>+F10</f>
        <v>saisie incorrecte</v>
      </c>
      <c r="E45" s="17">
        <f>SUMIF('Liste Hors d''Oeuvre'!H:H,'BPU Alimentaires'!C45,'Liste Hors d''Oeuvre'!J:J)</f>
        <v>0</v>
      </c>
      <c r="F45" s="18" t="str">
        <f t="shared" ref="F45:F65" si="4">IF(ISERROR(E45/D45),"saisie incomplète",E45/D45)</f>
        <v>saisie incomplète</v>
      </c>
      <c r="G45" s="19" t="str">
        <f t="shared" ref="G45:G47" si="5">IF(ISERROR(F45/SUM($F$44:$F$47)),"saisie incomplète",F45/SUM($F$44:$F$47))</f>
        <v>saisie incomplète</v>
      </c>
      <c r="H45" s="186">
        <v>0.15</v>
      </c>
      <c r="I45" s="20" t="str">
        <f t="shared" ref="I45:I70" si="6">IF(ISERROR(D45*H45),"saisie incomplète",D45*H45)</f>
        <v>saisie incomplète</v>
      </c>
    </row>
    <row r="46" spans="2:10" ht="15" customHeight="1" x14ac:dyDescent="0.25">
      <c r="B46" s="209"/>
      <c r="C46" s="182">
        <v>3</v>
      </c>
      <c r="D46" s="16" t="str">
        <f>+F11</f>
        <v>saisie incorrecte</v>
      </c>
      <c r="E46" s="17">
        <f>SUMIF('Liste Hors d''Oeuvre'!H:H,'BPU Alimentaires'!C46,'Liste Hors d''Oeuvre'!J:J)</f>
        <v>0</v>
      </c>
      <c r="F46" s="18" t="str">
        <f t="shared" si="4"/>
        <v>saisie incomplète</v>
      </c>
      <c r="G46" s="19" t="str">
        <f t="shared" si="5"/>
        <v>saisie incomplète</v>
      </c>
      <c r="H46" s="186">
        <v>0.1</v>
      </c>
      <c r="I46" s="20" t="str">
        <f t="shared" si="6"/>
        <v>saisie incomplète</v>
      </c>
    </row>
    <row r="47" spans="2:10" ht="15" customHeight="1" x14ac:dyDescent="0.25">
      <c r="B47" s="209"/>
      <c r="C47" s="182">
        <v>4</v>
      </c>
      <c r="D47" s="16" t="str">
        <f>+F12</f>
        <v>saisie incorrecte</v>
      </c>
      <c r="E47" s="17">
        <f>SUMIF('Liste Hors d''Oeuvre'!H:H,'BPU Alimentaires'!C47,'Liste Hors d''Oeuvre'!J:J)</f>
        <v>0</v>
      </c>
      <c r="F47" s="18" t="str">
        <f t="shared" si="4"/>
        <v>saisie incomplète</v>
      </c>
      <c r="G47" s="19" t="str">
        <f t="shared" si="5"/>
        <v>saisie incomplète</v>
      </c>
      <c r="H47" s="186">
        <v>0.05</v>
      </c>
      <c r="I47" s="20" t="str">
        <f t="shared" si="6"/>
        <v>saisie incomplète</v>
      </c>
    </row>
    <row r="48" spans="2:10" ht="15" customHeight="1" x14ac:dyDescent="0.25">
      <c r="B48" s="209" t="s">
        <v>12</v>
      </c>
      <c r="C48" s="182">
        <v>1</v>
      </c>
      <c r="D48" s="16" t="str">
        <f>+F13</f>
        <v>saisie incorrecte</v>
      </c>
      <c r="E48" s="17">
        <f>SUMIF('Liste Plats Garnis'!H:H,'BPU Alimentaires'!C48,'Liste Plats Garnis'!J:J)</f>
        <v>0</v>
      </c>
      <c r="F48" s="18" t="str">
        <f t="shared" si="4"/>
        <v>saisie incomplète</v>
      </c>
      <c r="G48" s="19" t="str">
        <f>IF(ISERROR(F48/SUM($F$48:$F$51)),"saisie incomplète",F48/SUM($F$48:$F$51))</f>
        <v>saisie incomplète</v>
      </c>
      <c r="H48" s="186">
        <v>0.2</v>
      </c>
      <c r="I48" s="20" t="str">
        <f t="shared" si="6"/>
        <v>saisie incomplète</v>
      </c>
    </row>
    <row r="49" spans="2:11" ht="15" customHeight="1" x14ac:dyDescent="0.25">
      <c r="B49" s="209"/>
      <c r="C49" s="182">
        <v>2</v>
      </c>
      <c r="D49" s="16" t="str">
        <f>+F14</f>
        <v>saisie incorrecte</v>
      </c>
      <c r="E49" s="17">
        <f>SUMIF('Liste Plats Garnis'!H:H,'BPU Alimentaires'!C49,'Liste Plats Garnis'!J:J)</f>
        <v>0</v>
      </c>
      <c r="F49" s="18" t="str">
        <f t="shared" si="4"/>
        <v>saisie incomplète</v>
      </c>
      <c r="G49" s="19" t="str">
        <f t="shared" ref="G49:G51" si="7">IF(ISERROR(F49/SUM($F$48:$F$51)),"saisie incomplète",F49/SUM($F$48:$F$51))</f>
        <v>saisie incomplète</v>
      </c>
      <c r="H49" s="186">
        <v>0.2</v>
      </c>
      <c r="I49" s="20" t="str">
        <f t="shared" si="6"/>
        <v>saisie incomplète</v>
      </c>
    </row>
    <row r="50" spans="2:11" ht="15" customHeight="1" x14ac:dyDescent="0.25">
      <c r="B50" s="209"/>
      <c r="C50" s="182">
        <v>3</v>
      </c>
      <c r="D50" s="16" t="str">
        <f>+F15</f>
        <v>saisie incorrecte</v>
      </c>
      <c r="E50" s="17">
        <f>SUMIF('Liste Plats Garnis'!H:H,'BPU Alimentaires'!C50,'Liste Plats Garnis'!J:J)</f>
        <v>0</v>
      </c>
      <c r="F50" s="18" t="str">
        <f t="shared" si="4"/>
        <v>saisie incomplète</v>
      </c>
      <c r="G50" s="19" t="str">
        <f t="shared" si="7"/>
        <v>saisie incomplète</v>
      </c>
      <c r="H50" s="186">
        <v>0.2</v>
      </c>
      <c r="I50" s="20" t="str">
        <f t="shared" si="6"/>
        <v>saisie incomplète</v>
      </c>
    </row>
    <row r="51" spans="2:11" ht="15" customHeight="1" x14ac:dyDescent="0.25">
      <c r="B51" s="209"/>
      <c r="C51" s="182">
        <v>4</v>
      </c>
      <c r="D51" s="16" t="str">
        <f>+F16</f>
        <v>saisie incorrecte</v>
      </c>
      <c r="E51" s="17">
        <f>SUMIF('Liste Plats Garnis'!H:H,'BPU Alimentaires'!C51,'Liste Plats Garnis'!J:J)</f>
        <v>0</v>
      </c>
      <c r="F51" s="18" t="str">
        <f t="shared" si="4"/>
        <v>saisie incomplète</v>
      </c>
      <c r="G51" s="19" t="str">
        <f t="shared" si="7"/>
        <v>saisie incomplète</v>
      </c>
      <c r="H51" s="186">
        <v>0.1</v>
      </c>
      <c r="I51" s="20" t="str">
        <f t="shared" si="6"/>
        <v>saisie incomplète</v>
      </c>
    </row>
    <row r="52" spans="2:11" ht="15" customHeight="1" x14ac:dyDescent="0.25">
      <c r="B52" s="209" t="s">
        <v>29</v>
      </c>
      <c r="C52" s="182">
        <v>1</v>
      </c>
      <c r="D52" s="16" t="str">
        <f>+F17</f>
        <v>saisie incorrecte</v>
      </c>
      <c r="E52" s="17">
        <f>SUMIF('Liste Laitages &amp; Desserts'!H:H,'BPU Alimentaires'!C52,'Liste Laitages &amp; Desserts'!J:J)</f>
        <v>0</v>
      </c>
      <c r="F52" s="18" t="str">
        <f t="shared" si="4"/>
        <v>saisie incomplète</v>
      </c>
      <c r="G52" s="19" t="str">
        <f>IF(ISERROR(F52/SUM($F$52:$F$55)),"saisie incomplète",F52/SUM($F$52:$F$55))</f>
        <v>saisie incomplète</v>
      </c>
      <c r="H52" s="186">
        <v>0.2</v>
      </c>
      <c r="I52" s="20" t="str">
        <f t="shared" si="6"/>
        <v>saisie incomplète</v>
      </c>
    </row>
    <row r="53" spans="2:11" ht="15" customHeight="1" x14ac:dyDescent="0.25">
      <c r="B53" s="209"/>
      <c r="C53" s="182">
        <v>2</v>
      </c>
      <c r="D53" s="16" t="str">
        <f>+F18</f>
        <v>saisie incorrecte</v>
      </c>
      <c r="E53" s="17">
        <f>SUMIF('Liste Laitages &amp; Desserts'!H:H,'BPU Alimentaires'!C53,'Liste Laitages &amp; Desserts'!J:J)</f>
        <v>0</v>
      </c>
      <c r="F53" s="18" t="str">
        <f t="shared" si="4"/>
        <v>saisie incomplète</v>
      </c>
      <c r="G53" s="19" t="str">
        <f t="shared" ref="G53:G55" si="8">IF(ISERROR(F53/SUM($F$52:$F$55)),"saisie incomplète",F53/SUM($F$52:$F$55))</f>
        <v>saisie incomplète</v>
      </c>
      <c r="H53" s="186">
        <v>0.2</v>
      </c>
      <c r="I53" s="20" t="str">
        <f t="shared" si="6"/>
        <v>saisie incomplète</v>
      </c>
    </row>
    <row r="54" spans="2:11" ht="15" customHeight="1" x14ac:dyDescent="0.25">
      <c r="B54" s="209"/>
      <c r="C54" s="182">
        <v>3</v>
      </c>
      <c r="D54" s="16" t="str">
        <f>+F19</f>
        <v>saisie incorrecte</v>
      </c>
      <c r="E54" s="17">
        <f>SUMIF('Liste Laitages &amp; Desserts'!H:H,'BPU Alimentaires'!C54,'Liste Laitages &amp; Desserts'!J:J)</f>
        <v>0</v>
      </c>
      <c r="F54" s="18" t="str">
        <f t="shared" si="4"/>
        <v>saisie incomplète</v>
      </c>
      <c r="G54" s="19" t="str">
        <f t="shared" si="8"/>
        <v>saisie incomplète</v>
      </c>
      <c r="H54" s="186">
        <v>0.15</v>
      </c>
      <c r="I54" s="20" t="str">
        <f t="shared" si="6"/>
        <v>saisie incomplète</v>
      </c>
    </row>
    <row r="55" spans="2:11" ht="15" customHeight="1" x14ac:dyDescent="0.25">
      <c r="B55" s="209"/>
      <c r="C55" s="182">
        <v>4</v>
      </c>
      <c r="D55" s="16" t="str">
        <f>+F20</f>
        <v>saisie incorrecte</v>
      </c>
      <c r="E55" s="17">
        <f>SUMIF('Liste Laitages &amp; Desserts'!H:H,'BPU Alimentaires'!C55,'Liste Laitages &amp; Desserts'!J:J)</f>
        <v>0</v>
      </c>
      <c r="F55" s="18" t="str">
        <f t="shared" si="4"/>
        <v>saisie incomplète</v>
      </c>
      <c r="G55" s="19" t="str">
        <f t="shared" si="8"/>
        <v>saisie incomplète</v>
      </c>
      <c r="H55" s="186">
        <v>0.15</v>
      </c>
      <c r="I55" s="20" t="str">
        <f t="shared" si="6"/>
        <v>saisie incomplète</v>
      </c>
    </row>
    <row r="56" spans="2:11" ht="15" customHeight="1" x14ac:dyDescent="0.25">
      <c r="B56" s="209" t="s">
        <v>14</v>
      </c>
      <c r="C56" s="182">
        <v>1</v>
      </c>
      <c r="D56" s="16" t="str">
        <f>+F21</f>
        <v>saisie incorrecte</v>
      </c>
      <c r="E56" s="17">
        <f>SUMIF('Liste Boissons'!H:H,'BPU Alimentaires'!C56,'Liste Boissons'!K:K)</f>
        <v>0</v>
      </c>
      <c r="F56" s="18" t="str">
        <f t="shared" si="4"/>
        <v>saisie incomplète</v>
      </c>
      <c r="G56" s="19" t="str">
        <f>IF(ISERROR(F56/SUM($F$56:$F$59)),"saisie incomplète",F56/SUM($F$56:$F$59))</f>
        <v>saisie incomplète</v>
      </c>
      <c r="H56" s="186">
        <v>0.05</v>
      </c>
      <c r="I56" s="20" t="str">
        <f t="shared" si="6"/>
        <v>saisie incomplète</v>
      </c>
    </row>
    <row r="57" spans="2:11" ht="15" customHeight="1" x14ac:dyDescent="0.25">
      <c r="B57" s="209"/>
      <c r="C57" s="182">
        <v>2</v>
      </c>
      <c r="D57" s="16" t="str">
        <f>+F22</f>
        <v>saisie incorrecte</v>
      </c>
      <c r="E57" s="17">
        <f>SUMIF('Liste Boissons'!H:H,'BPU Alimentaires'!C57,'Liste Boissons'!K:K)</f>
        <v>0</v>
      </c>
      <c r="F57" s="18" t="str">
        <f t="shared" si="4"/>
        <v>saisie incomplète</v>
      </c>
      <c r="G57" s="19" t="str">
        <f t="shared" ref="G57:G59" si="9">IF(ISERROR(F57/SUM($F$56:$F$59)),"saisie incomplète",F57/SUM($F$56:$F$59))</f>
        <v>saisie incomplète</v>
      </c>
      <c r="H57" s="186">
        <v>0.05</v>
      </c>
      <c r="I57" s="20" t="str">
        <f t="shared" si="6"/>
        <v>saisie incomplète</v>
      </c>
    </row>
    <row r="58" spans="2:11" ht="15" customHeight="1" x14ac:dyDescent="0.25">
      <c r="B58" s="209"/>
      <c r="C58" s="182">
        <v>3</v>
      </c>
      <c r="D58" s="16" t="str">
        <f>+F23</f>
        <v>saisie incorrecte</v>
      </c>
      <c r="E58" s="17">
        <f>SUMIF('Liste Boissons'!H:H,'BPU Alimentaires'!C58,'Liste Boissons'!K:K)</f>
        <v>0</v>
      </c>
      <c r="F58" s="18" t="str">
        <f t="shared" si="4"/>
        <v>saisie incomplète</v>
      </c>
      <c r="G58" s="19" t="str">
        <f t="shared" si="9"/>
        <v>saisie incomplète</v>
      </c>
      <c r="H58" s="186">
        <v>0.05</v>
      </c>
      <c r="I58" s="20" t="str">
        <f t="shared" si="6"/>
        <v>saisie incomplète</v>
      </c>
    </row>
    <row r="59" spans="2:11" ht="15" customHeight="1" x14ac:dyDescent="0.25">
      <c r="B59" s="209"/>
      <c r="C59" s="182">
        <v>4</v>
      </c>
      <c r="D59" s="16" t="str">
        <f>+F24</f>
        <v>saisie incorrecte</v>
      </c>
      <c r="E59" s="17">
        <f>SUMIF('Liste Boissons'!H:H,'BPU Alimentaires'!C59,'Liste Boissons'!K:K)</f>
        <v>0</v>
      </c>
      <c r="F59" s="18" t="str">
        <f t="shared" si="4"/>
        <v>saisie incomplète</v>
      </c>
      <c r="G59" s="19" t="str">
        <f t="shared" si="9"/>
        <v>saisie incomplète</v>
      </c>
      <c r="H59" s="186">
        <v>0.05</v>
      </c>
      <c r="I59" s="20" t="str">
        <f t="shared" si="6"/>
        <v>saisie incomplète</v>
      </c>
    </row>
    <row r="60" spans="2:11" ht="15" customHeight="1" x14ac:dyDescent="0.25">
      <c r="B60" s="182" t="s">
        <v>396</v>
      </c>
      <c r="C60" s="182"/>
      <c r="D60" s="16" t="str">
        <f>+F25</f>
        <v>saisie incorrecte</v>
      </c>
      <c r="E60" s="17"/>
      <c r="F60" s="18"/>
      <c r="G60" s="19"/>
      <c r="H60" s="186">
        <v>0.7</v>
      </c>
      <c r="I60" s="20" t="str">
        <f t="shared" si="6"/>
        <v>saisie incomplète</v>
      </c>
    </row>
    <row r="61" spans="2:11" ht="15" customHeight="1" x14ac:dyDescent="0.25">
      <c r="B61" s="179" t="s">
        <v>15</v>
      </c>
      <c r="C61" s="182" t="s">
        <v>30</v>
      </c>
      <c r="D61" s="16" t="str">
        <f>+F27</f>
        <v>saisie incorrecte</v>
      </c>
      <c r="E61" s="17"/>
      <c r="F61" s="30"/>
      <c r="G61" s="31"/>
      <c r="H61" s="186">
        <v>0.15</v>
      </c>
      <c r="I61" s="203" t="str">
        <f t="shared" ref="I61" si="10">IF(ISERROR(D61*H61),"saisie incomplète",D61*H61)</f>
        <v>saisie incomplète</v>
      </c>
      <c r="J61" s="176" t="s">
        <v>31</v>
      </c>
    </row>
    <row r="62" spans="2:11" ht="15" customHeight="1" x14ac:dyDescent="0.25">
      <c r="B62" s="205" t="s">
        <v>18</v>
      </c>
      <c r="C62" s="182">
        <v>1</v>
      </c>
      <c r="D62" s="16" t="str">
        <f>+F31</f>
        <v>saisie incorrecte</v>
      </c>
      <c r="E62" s="17">
        <f>SUMIF('Liste Cafétéria'!E:E,'BPU Alimentaires'!C62,'Liste Cafétéria'!G:G)</f>
        <v>0</v>
      </c>
      <c r="F62" s="18" t="str">
        <f t="shared" si="4"/>
        <v>saisie incomplète</v>
      </c>
      <c r="G62" s="19" t="str">
        <f>IF(ISERROR(F62/SUM($F$62:$F$69)),"saisie incomplète",F62/SUM($F$62:$F$69))</f>
        <v>saisie incomplète</v>
      </c>
      <c r="H62" s="186">
        <v>0.02</v>
      </c>
      <c r="I62" s="203" t="str">
        <f t="shared" si="6"/>
        <v>saisie incomplète</v>
      </c>
      <c r="J62" s="60"/>
      <c r="K62" s="204" t="e">
        <f>400000*I62*J62</f>
        <v>#VALUE!</v>
      </c>
    </row>
    <row r="63" spans="2:11" ht="15" customHeight="1" x14ac:dyDescent="0.25">
      <c r="B63" s="206"/>
      <c r="C63" s="182">
        <v>2</v>
      </c>
      <c r="D63" s="16" t="str">
        <f>+F32</f>
        <v>saisie incorrecte</v>
      </c>
      <c r="E63" s="17">
        <f>SUMIF('Liste Cafétéria'!E:E,'BPU Alimentaires'!C63,'Liste Cafétéria'!G:G)</f>
        <v>0</v>
      </c>
      <c r="F63" s="18" t="str">
        <f t="shared" si="4"/>
        <v>saisie incomplète</v>
      </c>
      <c r="G63" s="19" t="str">
        <f t="shared" ref="G63:G69" si="11">IF(ISERROR(F63/SUM($F$62:$F$69)),"saisie incomplète",F63/SUM($F$62:$F$69))</f>
        <v>saisie incomplète</v>
      </c>
      <c r="H63" s="186">
        <v>0.02</v>
      </c>
      <c r="I63" s="203" t="str">
        <f t="shared" si="6"/>
        <v>saisie incomplète</v>
      </c>
      <c r="J63" s="60"/>
      <c r="K63" s="204" t="e">
        <f t="shared" ref="K63:K70" si="12">400000*I63*J63</f>
        <v>#VALUE!</v>
      </c>
    </row>
    <row r="64" spans="2:11" ht="15" customHeight="1" x14ac:dyDescent="0.25">
      <c r="B64" s="206"/>
      <c r="C64" s="182">
        <v>3</v>
      </c>
      <c r="D64" s="16" t="str">
        <f>+F33</f>
        <v>saisie incorrecte</v>
      </c>
      <c r="E64" s="17">
        <f>SUMIF('Liste Cafétéria'!E:E,'BPU Alimentaires'!C64,'Liste Cafétéria'!G:G)</f>
        <v>0</v>
      </c>
      <c r="F64" s="18" t="str">
        <f t="shared" si="4"/>
        <v>saisie incomplète</v>
      </c>
      <c r="G64" s="19" t="str">
        <f t="shared" si="11"/>
        <v>saisie incomplète</v>
      </c>
      <c r="H64" s="186">
        <v>0.02</v>
      </c>
      <c r="I64" s="203" t="str">
        <f t="shared" si="6"/>
        <v>saisie incomplète</v>
      </c>
      <c r="J64" s="60"/>
      <c r="K64" s="204" t="e">
        <f t="shared" si="12"/>
        <v>#VALUE!</v>
      </c>
    </row>
    <row r="65" spans="2:11" ht="15" customHeight="1" x14ac:dyDescent="0.25">
      <c r="B65" s="206"/>
      <c r="C65" s="182">
        <v>4</v>
      </c>
      <c r="D65" s="16" t="str">
        <f>+F34</f>
        <v>saisie incorrecte</v>
      </c>
      <c r="E65" s="17">
        <f>SUMIF('Liste Cafétéria'!E:E,'BPU Alimentaires'!C65,'Liste Cafétéria'!G:G)</f>
        <v>0</v>
      </c>
      <c r="F65" s="18" t="str">
        <f t="shared" si="4"/>
        <v>saisie incomplète</v>
      </c>
      <c r="G65" s="19" t="str">
        <f t="shared" si="11"/>
        <v>saisie incomplète</v>
      </c>
      <c r="H65" s="186">
        <v>0.02</v>
      </c>
      <c r="I65" s="203" t="str">
        <f t="shared" si="6"/>
        <v>saisie incomplète</v>
      </c>
      <c r="J65" s="60"/>
      <c r="K65" s="204" t="e">
        <f t="shared" si="12"/>
        <v>#VALUE!</v>
      </c>
    </row>
    <row r="66" spans="2:11" ht="15" customHeight="1" x14ac:dyDescent="0.25">
      <c r="B66" s="206"/>
      <c r="C66" s="182">
        <v>5</v>
      </c>
      <c r="D66" s="16" t="str">
        <f>+F35</f>
        <v>saisie incorrecte</v>
      </c>
      <c r="E66" s="17">
        <f>SUMIF('Liste Cafétéria'!E:E,'BPU Alimentaires'!C66,'Liste Cafétéria'!G:G)</f>
        <v>0</v>
      </c>
      <c r="F66" s="18" t="str">
        <f t="shared" ref="F66:F69" si="13">IF(ISERROR(E66/D66),"saisie incomplète",E66/D66)</f>
        <v>saisie incomplète</v>
      </c>
      <c r="G66" s="19" t="str">
        <f t="shared" si="11"/>
        <v>saisie incomplète</v>
      </c>
      <c r="H66" s="186">
        <v>0.02</v>
      </c>
      <c r="I66" s="203" t="str">
        <f t="shared" ref="I66:I69" si="14">IF(ISERROR(D66*H66),"saisie incomplète",D66*H66)</f>
        <v>saisie incomplète</v>
      </c>
      <c r="J66" s="60"/>
      <c r="K66" s="204" t="e">
        <f t="shared" si="12"/>
        <v>#VALUE!</v>
      </c>
    </row>
    <row r="67" spans="2:11" ht="15" customHeight="1" x14ac:dyDescent="0.25">
      <c r="B67" s="206"/>
      <c r="C67" s="182">
        <v>6</v>
      </c>
      <c r="D67" s="16" t="str">
        <f>+F36</f>
        <v>saisie incorrecte</v>
      </c>
      <c r="E67" s="17">
        <f>SUMIF('Liste Cafétéria'!E:E,'BPU Alimentaires'!C67,'Liste Cafétéria'!G:G)</f>
        <v>0</v>
      </c>
      <c r="F67" s="18" t="str">
        <f t="shared" si="13"/>
        <v>saisie incomplète</v>
      </c>
      <c r="G67" s="19" t="str">
        <f t="shared" si="11"/>
        <v>saisie incomplète</v>
      </c>
      <c r="H67" s="186">
        <v>0.02</v>
      </c>
      <c r="I67" s="203" t="str">
        <f t="shared" si="14"/>
        <v>saisie incomplète</v>
      </c>
      <c r="J67" s="60"/>
      <c r="K67" s="204" t="e">
        <f t="shared" si="12"/>
        <v>#VALUE!</v>
      </c>
    </row>
    <row r="68" spans="2:11" ht="15" customHeight="1" x14ac:dyDescent="0.25">
      <c r="B68" s="206"/>
      <c r="C68" s="182">
        <v>7</v>
      </c>
      <c r="D68" s="16" t="str">
        <f>+F37</f>
        <v>saisie incorrecte</v>
      </c>
      <c r="E68" s="17">
        <f>SUMIF('Liste Cafétéria'!E:E,'BPU Alimentaires'!C68,'Liste Cafétéria'!G:G)</f>
        <v>0</v>
      </c>
      <c r="F68" s="18" t="str">
        <f t="shared" si="13"/>
        <v>saisie incomplète</v>
      </c>
      <c r="G68" s="19" t="str">
        <f t="shared" si="11"/>
        <v>saisie incomplète</v>
      </c>
      <c r="H68" s="186">
        <v>0.02</v>
      </c>
      <c r="I68" s="203" t="str">
        <f t="shared" si="14"/>
        <v>saisie incomplète</v>
      </c>
      <c r="J68" s="60"/>
      <c r="K68" s="204" t="e">
        <f t="shared" si="12"/>
        <v>#VALUE!</v>
      </c>
    </row>
    <row r="69" spans="2:11" ht="15" customHeight="1" x14ac:dyDescent="0.25">
      <c r="B69" s="207"/>
      <c r="C69" s="182">
        <v>8</v>
      </c>
      <c r="D69" s="16" t="str">
        <f>+F38</f>
        <v>saisie incorrecte</v>
      </c>
      <c r="E69" s="17">
        <f>SUMIF('Liste Cafétéria'!E:E,'BPU Alimentaires'!C69,'Liste Cafétéria'!G:G)</f>
        <v>0</v>
      </c>
      <c r="F69" s="18" t="str">
        <f t="shared" si="13"/>
        <v>saisie incomplète</v>
      </c>
      <c r="G69" s="19" t="str">
        <f t="shared" si="11"/>
        <v>saisie incomplète</v>
      </c>
      <c r="H69" s="186">
        <v>0.02</v>
      </c>
      <c r="I69" s="203" t="str">
        <f t="shared" si="14"/>
        <v>saisie incomplète</v>
      </c>
      <c r="J69" s="60"/>
      <c r="K69" s="204" t="e">
        <f t="shared" si="12"/>
        <v>#VALUE!</v>
      </c>
    </row>
    <row r="70" spans="2:11" ht="15" customHeight="1" x14ac:dyDescent="0.25">
      <c r="B70" s="182" t="s">
        <v>19</v>
      </c>
      <c r="C70" s="182" t="s">
        <v>30</v>
      </c>
      <c r="D70" s="16" t="str">
        <f>+F39</f>
        <v>saisie incorrecte</v>
      </c>
      <c r="E70" s="17"/>
      <c r="F70" s="30"/>
      <c r="G70" s="187"/>
      <c r="H70" s="186">
        <v>0.25</v>
      </c>
      <c r="I70" s="203" t="str">
        <f t="shared" si="6"/>
        <v>saisie incomplète</v>
      </c>
      <c r="J70" s="60"/>
      <c r="K70" s="204" t="e">
        <f t="shared" si="12"/>
        <v>#VALUE!</v>
      </c>
    </row>
    <row r="71" spans="2:11" ht="13" x14ac:dyDescent="0.3">
      <c r="I71" s="188">
        <f>SUM(I44:I70)</f>
        <v>0</v>
      </c>
    </row>
    <row r="73" spans="2:11" x14ac:dyDescent="0.25">
      <c r="B73">
        <f>'Page de garde'!B14</f>
        <v>0</v>
      </c>
    </row>
  </sheetData>
  <sheetProtection algorithmName="SHA-512" hashValue="hA0EqL9ySw1cdm3LCFqm/NeNrKg2MgEV69H5GTz34ABOo7dgi0mv25HlKqz7TVCT4EupSEf6UBzlMmCCFka7RQ==" saltValue="hzEB6TNlcOSa3Htw6OQpgw==" spinCount="100000" sheet="1" objects="1" scenarios="1" formatCells="0" formatColumns="0" formatRows="0"/>
  <mergeCells count="12">
    <mergeCell ref="B2:J2"/>
    <mergeCell ref="B4:J4"/>
    <mergeCell ref="B62:B69"/>
    <mergeCell ref="B9:B12"/>
    <mergeCell ref="B13:B16"/>
    <mergeCell ref="B17:B20"/>
    <mergeCell ref="B56:B59"/>
    <mergeCell ref="B21:B24"/>
    <mergeCell ref="B44:B47"/>
    <mergeCell ref="B48:B51"/>
    <mergeCell ref="B52:B55"/>
    <mergeCell ref="B31:B38"/>
  </mergeCells>
  <pageMargins left="0.7" right="0.7"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C09ED-C917-405E-9D28-45C188E73D19}">
  <dimension ref="B1:J280"/>
  <sheetViews>
    <sheetView showGridLines="0" zoomScale="85" zoomScaleNormal="85" zoomScaleSheetLayoutView="80" workbookViewId="0">
      <selection activeCell="N12" sqref="N12"/>
    </sheetView>
  </sheetViews>
  <sheetFormatPr baseColWidth="10" defaultColWidth="11.453125" defaultRowHeight="12.5" x14ac:dyDescent="0.25"/>
  <cols>
    <col min="1" max="1" width="1.1796875" style="1" customWidth="1"/>
    <col min="2" max="3" width="38.54296875" style="1" customWidth="1"/>
    <col min="4" max="4" width="17" style="11" bestFit="1" customWidth="1"/>
    <col min="5" max="7" width="10.453125" style="49" customWidth="1"/>
    <col min="8" max="8" width="14.54296875" style="11" bestFit="1" customWidth="1"/>
    <col min="9" max="9" width="11.453125" style="1" customWidth="1"/>
    <col min="10" max="10" width="13.54296875" style="1" bestFit="1" customWidth="1"/>
    <col min="11" max="11" width="1.1796875" style="1" customWidth="1"/>
    <col min="12" max="16384" width="11.453125" style="1"/>
  </cols>
  <sheetData>
    <row r="1" spans="2:10" ht="84" customHeight="1" x14ac:dyDescent="0.3">
      <c r="B1" s="3"/>
      <c r="C1" s="3"/>
      <c r="D1" s="45"/>
      <c r="E1" s="47"/>
      <c r="F1" s="48"/>
      <c r="G1" s="48"/>
      <c r="H1" s="39"/>
      <c r="I1" s="3"/>
      <c r="J1" s="3"/>
    </row>
    <row r="2" spans="2:10" ht="19.5" customHeight="1" x14ac:dyDescent="0.25">
      <c r="B2" s="210" t="s">
        <v>32</v>
      </c>
      <c r="C2" s="210"/>
      <c r="D2" s="210"/>
      <c r="E2" s="210"/>
      <c r="F2" s="210"/>
      <c r="G2" s="210"/>
      <c r="H2" s="210"/>
      <c r="I2" s="210"/>
      <c r="J2" s="210"/>
    </row>
    <row r="3" spans="2:10" ht="12" customHeight="1" x14ac:dyDescent="0.3">
      <c r="B3" s="3"/>
      <c r="C3" s="3"/>
      <c r="D3" s="45"/>
      <c r="E3" s="47"/>
      <c r="F3" s="48"/>
      <c r="G3" s="48"/>
      <c r="H3" s="39"/>
      <c r="I3" s="3"/>
      <c r="J3" s="3"/>
    </row>
    <row r="4" spans="2:10" ht="200.15" customHeight="1" x14ac:dyDescent="0.25">
      <c r="B4" s="213" t="s">
        <v>33</v>
      </c>
      <c r="C4" s="213"/>
      <c r="D4" s="213"/>
      <c r="E4" s="213"/>
      <c r="F4" s="213"/>
      <c r="G4" s="213"/>
      <c r="H4" s="213"/>
      <c r="I4" s="213"/>
      <c r="J4" s="213"/>
    </row>
    <row r="5" spans="2:10" ht="12" customHeight="1" x14ac:dyDescent="0.25">
      <c r="B5" s="5"/>
      <c r="C5" s="5"/>
      <c r="D5" s="5"/>
      <c r="E5" s="5"/>
      <c r="F5" s="5"/>
      <c r="G5" s="5"/>
      <c r="H5" s="5"/>
      <c r="I5" s="5"/>
      <c r="J5" s="5"/>
    </row>
    <row r="6" spans="2:10" ht="20.149999999999999" customHeight="1" x14ac:dyDescent="0.25">
      <c r="B6" s="57" t="s">
        <v>34</v>
      </c>
      <c r="C6" s="58"/>
      <c r="D6" s="72"/>
      <c r="E6" s="73"/>
      <c r="F6" s="73"/>
      <c r="G6" s="73"/>
      <c r="H6" s="72"/>
      <c r="I6" s="58"/>
      <c r="J6" s="58"/>
    </row>
    <row r="7" spans="2:10" ht="12" customHeight="1" x14ac:dyDescent="0.25"/>
    <row r="8" spans="2:10" ht="34.5" customHeight="1" x14ac:dyDescent="0.25">
      <c r="B8" s="214" t="s">
        <v>35</v>
      </c>
      <c r="C8" s="214" t="s">
        <v>36</v>
      </c>
      <c r="D8" s="214" t="s">
        <v>37</v>
      </c>
      <c r="E8" s="214" t="s">
        <v>38</v>
      </c>
      <c r="F8" s="214"/>
      <c r="G8" s="214"/>
      <c r="H8" s="214" t="s">
        <v>39</v>
      </c>
      <c r="I8" s="214"/>
      <c r="J8" s="214"/>
    </row>
    <row r="9" spans="2:10" ht="34.5" customHeight="1" x14ac:dyDescent="0.25">
      <c r="B9" s="214"/>
      <c r="C9" s="215"/>
      <c r="D9" s="215"/>
      <c r="E9" s="120" t="s">
        <v>40</v>
      </c>
      <c r="F9" s="120" t="s">
        <v>41</v>
      </c>
      <c r="G9" s="120" t="s">
        <v>42</v>
      </c>
      <c r="H9" s="120" t="s">
        <v>43</v>
      </c>
      <c r="I9" s="119" t="s">
        <v>44</v>
      </c>
      <c r="J9" s="119" t="s">
        <v>45</v>
      </c>
    </row>
    <row r="10" spans="2:10" ht="15" customHeight="1" x14ac:dyDescent="0.25">
      <c r="B10" s="42" t="s">
        <v>46</v>
      </c>
      <c r="C10" s="42" t="s">
        <v>47</v>
      </c>
      <c r="D10" s="71" t="s">
        <v>48</v>
      </c>
      <c r="E10" s="69"/>
      <c r="F10" s="69"/>
      <c r="G10" s="69"/>
      <c r="H10" s="67"/>
      <c r="I10" s="22" t="str">
        <f>IF(H10="","",VLOOKUP(H10,'BPU Alimentaires'!$C$9:$D$12,2,FALSE))</f>
        <v/>
      </c>
      <c r="J10" s="23" t="str">
        <f t="shared" ref="J10" si="0">IF(I10="","",ROUND(I10*1.1,2))</f>
        <v/>
      </c>
    </row>
    <row r="11" spans="2:10" ht="15" customHeight="1" x14ac:dyDescent="0.25">
      <c r="B11" s="42" t="s">
        <v>46</v>
      </c>
      <c r="C11" s="42" t="s">
        <v>49</v>
      </c>
      <c r="D11" s="71" t="s">
        <v>50</v>
      </c>
      <c r="E11" s="69"/>
      <c r="F11" s="69"/>
      <c r="G11" s="69"/>
      <c r="H11" s="67"/>
      <c r="I11" s="22" t="str">
        <f>IF(H11="","",VLOOKUP(H11,'BPU Alimentaires'!$C$9:$D$12,2,FALSE))</f>
        <v/>
      </c>
      <c r="J11" s="23" t="str">
        <f t="shared" ref="J11:J74" si="1">IF(I11="","",ROUND(I11*1.1,2))</f>
        <v/>
      </c>
    </row>
    <row r="12" spans="2:10" ht="15" customHeight="1" x14ac:dyDescent="0.25">
      <c r="B12" s="42" t="s">
        <v>46</v>
      </c>
      <c r="C12" s="65" t="s">
        <v>51</v>
      </c>
      <c r="D12" s="71" t="s">
        <v>52</v>
      </c>
      <c r="E12" s="69"/>
      <c r="F12" s="69"/>
      <c r="G12" s="69"/>
      <c r="H12" s="67"/>
      <c r="I12" s="22" t="str">
        <f>IF(H12="","",VLOOKUP(H12,'BPU Alimentaires'!$C$9:$D$12,2,FALSE))</f>
        <v/>
      </c>
      <c r="J12" s="23" t="str">
        <f t="shared" si="1"/>
        <v/>
      </c>
    </row>
    <row r="13" spans="2:10" ht="15" customHeight="1" x14ac:dyDescent="0.25">
      <c r="B13" s="65" t="s">
        <v>53</v>
      </c>
      <c r="C13" s="44"/>
      <c r="D13" s="70" t="s">
        <v>54</v>
      </c>
      <c r="E13" s="69"/>
      <c r="F13" s="69"/>
      <c r="G13" s="69"/>
      <c r="H13" s="67"/>
      <c r="I13" s="22" t="str">
        <f>IF(H13="","",VLOOKUP(H13,'BPU Alimentaires'!$C$9:$D$12,2,FALSE))</f>
        <v/>
      </c>
      <c r="J13" s="23" t="str">
        <f t="shared" si="1"/>
        <v/>
      </c>
    </row>
    <row r="14" spans="2:10" ht="15" customHeight="1" x14ac:dyDescent="0.25">
      <c r="B14" s="64"/>
      <c r="C14" s="66"/>
      <c r="D14" s="68"/>
      <c r="E14" s="69"/>
      <c r="F14" s="69"/>
      <c r="G14" s="69"/>
      <c r="H14" s="67"/>
      <c r="I14" s="22" t="str">
        <f>IF(H14="","",VLOOKUP(H14,'BPU Alimentaires'!$C$9:$D$12,2,FALSE))</f>
        <v/>
      </c>
      <c r="J14" s="23" t="str">
        <f t="shared" si="1"/>
        <v/>
      </c>
    </row>
    <row r="15" spans="2:10" ht="15" customHeight="1" x14ac:dyDescent="0.25">
      <c r="B15" s="64"/>
      <c r="C15" s="66"/>
      <c r="D15" s="68"/>
      <c r="E15" s="69"/>
      <c r="F15" s="69"/>
      <c r="G15" s="69"/>
      <c r="H15" s="67"/>
      <c r="I15" s="22" t="str">
        <f>IF(H15="","",VLOOKUP(H15,'BPU Alimentaires'!$C$9:$D$12,2,FALSE))</f>
        <v/>
      </c>
      <c r="J15" s="23" t="str">
        <f t="shared" si="1"/>
        <v/>
      </c>
    </row>
    <row r="16" spans="2:10" ht="15" customHeight="1" x14ac:dyDescent="0.25">
      <c r="B16" s="64"/>
      <c r="C16" s="66"/>
      <c r="D16" s="68"/>
      <c r="E16" s="69"/>
      <c r="F16" s="69"/>
      <c r="G16" s="69"/>
      <c r="H16" s="67"/>
      <c r="I16" s="22" t="str">
        <f>IF(H16="","",VLOOKUP(H16,'BPU Alimentaires'!$C$9:$D$12,2,FALSE))</f>
        <v/>
      </c>
      <c r="J16" s="23" t="str">
        <f t="shared" si="1"/>
        <v/>
      </c>
    </row>
    <row r="17" spans="2:10" ht="15" customHeight="1" x14ac:dyDescent="0.25">
      <c r="B17" s="64"/>
      <c r="C17" s="66"/>
      <c r="D17" s="68"/>
      <c r="E17" s="69"/>
      <c r="F17" s="69"/>
      <c r="G17" s="69"/>
      <c r="H17" s="67"/>
      <c r="I17" s="22" t="str">
        <f>IF(H17="","",VLOOKUP(H17,'BPU Alimentaires'!$C$9:$D$12,2,FALSE))</f>
        <v/>
      </c>
      <c r="J17" s="23" t="str">
        <f t="shared" si="1"/>
        <v/>
      </c>
    </row>
    <row r="18" spans="2:10" ht="15" customHeight="1" x14ac:dyDescent="0.25">
      <c r="B18" s="64"/>
      <c r="C18" s="66"/>
      <c r="D18" s="68"/>
      <c r="E18" s="69"/>
      <c r="F18" s="69"/>
      <c r="G18" s="69"/>
      <c r="H18" s="67"/>
      <c r="I18" s="22" t="str">
        <f>IF(H18="","",VLOOKUP(H18,'BPU Alimentaires'!$C$9:$D$12,2,FALSE))</f>
        <v/>
      </c>
      <c r="J18" s="23" t="str">
        <f t="shared" si="1"/>
        <v/>
      </c>
    </row>
    <row r="19" spans="2:10" ht="15" customHeight="1" x14ac:dyDescent="0.25">
      <c r="B19" s="64"/>
      <c r="C19" s="66"/>
      <c r="D19" s="68"/>
      <c r="E19" s="69"/>
      <c r="F19" s="69"/>
      <c r="G19" s="69"/>
      <c r="H19" s="67"/>
      <c r="I19" s="22" t="str">
        <f>IF(H19="","",VLOOKUP(H19,'BPU Alimentaires'!$C$9:$D$12,2,FALSE))</f>
        <v/>
      </c>
      <c r="J19" s="23" t="str">
        <f t="shared" si="1"/>
        <v/>
      </c>
    </row>
    <row r="20" spans="2:10" ht="15" customHeight="1" x14ac:dyDescent="0.25">
      <c r="B20" s="64"/>
      <c r="C20" s="66"/>
      <c r="D20" s="68"/>
      <c r="E20" s="69"/>
      <c r="F20" s="69"/>
      <c r="G20" s="69"/>
      <c r="H20" s="67"/>
      <c r="I20" s="22" t="str">
        <f>IF(H20="","",VLOOKUP(H20,'BPU Alimentaires'!$C$9:$D$12,2,FALSE))</f>
        <v/>
      </c>
      <c r="J20" s="23" t="str">
        <f t="shared" si="1"/>
        <v/>
      </c>
    </row>
    <row r="21" spans="2:10" ht="15" customHeight="1" x14ac:dyDescent="0.25">
      <c r="B21" s="64"/>
      <c r="C21" s="66"/>
      <c r="D21" s="68"/>
      <c r="E21" s="69"/>
      <c r="F21" s="69"/>
      <c r="G21" s="69"/>
      <c r="H21" s="67"/>
      <c r="I21" s="22" t="str">
        <f>IF(H21="","",VLOOKUP(H21,'BPU Alimentaires'!$C$9:$D$12,2,FALSE))</f>
        <v/>
      </c>
      <c r="J21" s="23" t="str">
        <f t="shared" si="1"/>
        <v/>
      </c>
    </row>
    <row r="22" spans="2:10" ht="15" customHeight="1" x14ac:dyDescent="0.25">
      <c r="B22" s="64"/>
      <c r="C22" s="66"/>
      <c r="D22" s="68"/>
      <c r="E22" s="69"/>
      <c r="F22" s="69"/>
      <c r="G22" s="69"/>
      <c r="H22" s="67"/>
      <c r="I22" s="22" t="str">
        <f>IF(H22="","",VLOOKUP(H22,'BPU Alimentaires'!$C$9:$D$12,2,FALSE))</f>
        <v/>
      </c>
      <c r="J22" s="23" t="str">
        <f t="shared" si="1"/>
        <v/>
      </c>
    </row>
    <row r="23" spans="2:10" ht="15" customHeight="1" x14ac:dyDescent="0.25">
      <c r="B23" s="64"/>
      <c r="C23" s="66"/>
      <c r="D23" s="68"/>
      <c r="E23" s="69"/>
      <c r="F23" s="69"/>
      <c r="G23" s="69"/>
      <c r="H23" s="67"/>
      <c r="I23" s="22" t="str">
        <f>IF(H23="","",VLOOKUP(H23,'BPU Alimentaires'!$C$9:$D$12,2,FALSE))</f>
        <v/>
      </c>
      <c r="J23" s="23" t="str">
        <f t="shared" si="1"/>
        <v/>
      </c>
    </row>
    <row r="24" spans="2:10" ht="15" customHeight="1" x14ac:dyDescent="0.25">
      <c r="B24" s="64"/>
      <c r="C24" s="66"/>
      <c r="D24" s="68"/>
      <c r="E24" s="69"/>
      <c r="F24" s="69"/>
      <c r="G24" s="69"/>
      <c r="H24" s="67"/>
      <c r="I24" s="22" t="str">
        <f>IF(H24="","",VLOOKUP(H24,'BPU Alimentaires'!$C$9:$D$12,2,FALSE))</f>
        <v/>
      </c>
      <c r="J24" s="23" t="str">
        <f t="shared" si="1"/>
        <v/>
      </c>
    </row>
    <row r="25" spans="2:10" ht="15" customHeight="1" x14ac:dyDescent="0.25">
      <c r="B25" s="64"/>
      <c r="C25" s="66"/>
      <c r="D25" s="68"/>
      <c r="E25" s="69"/>
      <c r="F25" s="69"/>
      <c r="G25" s="69"/>
      <c r="H25" s="67"/>
      <c r="I25" s="22" t="str">
        <f>IF(H25="","",VLOOKUP(H25,'BPU Alimentaires'!$C$9:$D$12,2,FALSE))</f>
        <v/>
      </c>
      <c r="J25" s="23" t="str">
        <f t="shared" si="1"/>
        <v/>
      </c>
    </row>
    <row r="26" spans="2:10" ht="15" customHeight="1" x14ac:dyDescent="0.25">
      <c r="B26" s="64"/>
      <c r="C26" s="66"/>
      <c r="D26" s="68"/>
      <c r="E26" s="69"/>
      <c r="F26" s="69"/>
      <c r="G26" s="69"/>
      <c r="H26" s="67"/>
      <c r="I26" s="22" t="str">
        <f>IF(H26="","",VLOOKUP(H26,'BPU Alimentaires'!$C$9:$D$12,2,FALSE))</f>
        <v/>
      </c>
      <c r="J26" s="23" t="str">
        <f t="shared" si="1"/>
        <v/>
      </c>
    </row>
    <row r="27" spans="2:10" ht="15" customHeight="1" x14ac:dyDescent="0.25">
      <c r="B27" s="64"/>
      <c r="C27" s="66"/>
      <c r="D27" s="68"/>
      <c r="E27" s="69"/>
      <c r="F27" s="69"/>
      <c r="G27" s="69"/>
      <c r="H27" s="67"/>
      <c r="I27" s="22" t="str">
        <f>IF(H27="","",VLOOKUP(H27,'BPU Alimentaires'!$C$9:$D$12,2,FALSE))</f>
        <v/>
      </c>
      <c r="J27" s="23" t="str">
        <f t="shared" si="1"/>
        <v/>
      </c>
    </row>
    <row r="28" spans="2:10" ht="15" customHeight="1" x14ac:dyDescent="0.25">
      <c r="B28" s="64"/>
      <c r="C28" s="66"/>
      <c r="D28" s="68"/>
      <c r="E28" s="69"/>
      <c r="F28" s="69"/>
      <c r="G28" s="69"/>
      <c r="H28" s="67"/>
      <c r="I28" s="22" t="str">
        <f>IF(H28="","",VLOOKUP(H28,'BPU Alimentaires'!$C$9:$D$12,2,FALSE))</f>
        <v/>
      </c>
      <c r="J28" s="23" t="str">
        <f t="shared" si="1"/>
        <v/>
      </c>
    </row>
    <row r="29" spans="2:10" ht="15" customHeight="1" x14ac:dyDescent="0.25">
      <c r="B29" s="64"/>
      <c r="C29" s="66"/>
      <c r="D29" s="68"/>
      <c r="E29" s="69"/>
      <c r="F29" s="69"/>
      <c r="G29" s="69"/>
      <c r="H29" s="67"/>
      <c r="I29" s="22" t="str">
        <f>IF(H29="","",VLOOKUP(H29,'BPU Alimentaires'!$C$9:$D$12,2,FALSE))</f>
        <v/>
      </c>
      <c r="J29" s="23" t="str">
        <f t="shared" si="1"/>
        <v/>
      </c>
    </row>
    <row r="30" spans="2:10" ht="15" customHeight="1" x14ac:dyDescent="0.25">
      <c r="B30" s="64"/>
      <c r="C30" s="66"/>
      <c r="D30" s="68"/>
      <c r="E30" s="69"/>
      <c r="F30" s="69"/>
      <c r="G30" s="69"/>
      <c r="H30" s="67"/>
      <c r="I30" s="22" t="str">
        <f>IF(H30="","",VLOOKUP(H30,'BPU Alimentaires'!$C$9:$D$12,2,FALSE))</f>
        <v/>
      </c>
      <c r="J30" s="23" t="str">
        <f t="shared" si="1"/>
        <v/>
      </c>
    </row>
    <row r="31" spans="2:10" ht="15" customHeight="1" x14ac:dyDescent="0.25">
      <c r="B31" s="64"/>
      <c r="C31" s="66"/>
      <c r="D31" s="68"/>
      <c r="E31" s="69"/>
      <c r="F31" s="69"/>
      <c r="G31" s="69"/>
      <c r="H31" s="67"/>
      <c r="I31" s="22" t="str">
        <f>IF(H31="","",VLOOKUP(H31,'BPU Alimentaires'!$C$9:$D$12,2,FALSE))</f>
        <v/>
      </c>
      <c r="J31" s="23" t="str">
        <f t="shared" si="1"/>
        <v/>
      </c>
    </row>
    <row r="32" spans="2:10" ht="15" customHeight="1" x14ac:dyDescent="0.25">
      <c r="B32" s="64"/>
      <c r="C32" s="66"/>
      <c r="D32" s="68"/>
      <c r="E32" s="69"/>
      <c r="F32" s="69"/>
      <c r="G32" s="69"/>
      <c r="H32" s="67"/>
      <c r="I32" s="22" t="str">
        <f>IF(H32="","",VLOOKUP(H32,'BPU Alimentaires'!$C$9:$D$12,2,FALSE))</f>
        <v/>
      </c>
      <c r="J32" s="23" t="str">
        <f t="shared" si="1"/>
        <v/>
      </c>
    </row>
    <row r="33" spans="2:10" ht="15" customHeight="1" x14ac:dyDescent="0.25">
      <c r="B33" s="64"/>
      <c r="C33" s="66"/>
      <c r="D33" s="68"/>
      <c r="E33" s="69"/>
      <c r="F33" s="69"/>
      <c r="G33" s="69"/>
      <c r="H33" s="67"/>
      <c r="I33" s="22" t="str">
        <f>IF(H33="","",VLOOKUP(H33,'BPU Alimentaires'!$C$9:$D$12,2,FALSE))</f>
        <v/>
      </c>
      <c r="J33" s="23" t="str">
        <f t="shared" si="1"/>
        <v/>
      </c>
    </row>
    <row r="34" spans="2:10" ht="15" customHeight="1" x14ac:dyDescent="0.25">
      <c r="B34" s="64"/>
      <c r="C34" s="66"/>
      <c r="D34" s="68"/>
      <c r="E34" s="69"/>
      <c r="F34" s="69"/>
      <c r="G34" s="69"/>
      <c r="H34" s="67"/>
      <c r="I34" s="22" t="str">
        <f>IF(H34="","",VLOOKUP(H34,'BPU Alimentaires'!$C$9:$D$12,2,FALSE))</f>
        <v/>
      </c>
      <c r="J34" s="23" t="str">
        <f t="shared" si="1"/>
        <v/>
      </c>
    </row>
    <row r="35" spans="2:10" ht="15" customHeight="1" x14ac:dyDescent="0.25">
      <c r="B35" s="64"/>
      <c r="C35" s="66"/>
      <c r="D35" s="68"/>
      <c r="E35" s="69"/>
      <c r="F35" s="69"/>
      <c r="G35" s="69"/>
      <c r="H35" s="67"/>
      <c r="I35" s="22" t="str">
        <f>IF(H35="","",VLOOKUP(H35,'BPU Alimentaires'!$C$9:$D$12,2,FALSE))</f>
        <v/>
      </c>
      <c r="J35" s="23" t="str">
        <f t="shared" si="1"/>
        <v/>
      </c>
    </row>
    <row r="36" spans="2:10" ht="15" customHeight="1" x14ac:dyDescent="0.25">
      <c r="B36" s="64"/>
      <c r="C36" s="66"/>
      <c r="D36" s="68"/>
      <c r="E36" s="69"/>
      <c r="F36" s="69"/>
      <c r="G36" s="69"/>
      <c r="H36" s="67"/>
      <c r="I36" s="22" t="str">
        <f>IF(H36="","",VLOOKUP(H36,'BPU Alimentaires'!$C$9:$D$12,2,FALSE))</f>
        <v/>
      </c>
      <c r="J36" s="23" t="str">
        <f t="shared" si="1"/>
        <v/>
      </c>
    </row>
    <row r="37" spans="2:10" ht="15" customHeight="1" x14ac:dyDescent="0.25">
      <c r="B37" s="64"/>
      <c r="C37" s="66"/>
      <c r="D37" s="68"/>
      <c r="E37" s="69"/>
      <c r="F37" s="69"/>
      <c r="G37" s="69"/>
      <c r="H37" s="67"/>
      <c r="I37" s="22" t="str">
        <f>IF(H37="","",VLOOKUP(H37,'BPU Alimentaires'!$C$9:$D$12,2,FALSE))</f>
        <v/>
      </c>
      <c r="J37" s="23" t="str">
        <f t="shared" si="1"/>
        <v/>
      </c>
    </row>
    <row r="38" spans="2:10" ht="15" customHeight="1" x14ac:dyDescent="0.25">
      <c r="B38" s="64"/>
      <c r="C38" s="66"/>
      <c r="D38" s="68"/>
      <c r="E38" s="69"/>
      <c r="F38" s="69"/>
      <c r="G38" s="69"/>
      <c r="H38" s="67"/>
      <c r="I38" s="22" t="str">
        <f>IF(H38="","",VLOOKUP(H38,'BPU Alimentaires'!$C$9:$D$12,2,FALSE))</f>
        <v/>
      </c>
      <c r="J38" s="23" t="str">
        <f t="shared" si="1"/>
        <v/>
      </c>
    </row>
    <row r="39" spans="2:10" ht="15" customHeight="1" x14ac:dyDescent="0.25">
      <c r="B39" s="64"/>
      <c r="C39" s="66"/>
      <c r="D39" s="68"/>
      <c r="E39" s="69"/>
      <c r="F39" s="69"/>
      <c r="G39" s="69"/>
      <c r="H39" s="67"/>
      <c r="I39" s="22" t="str">
        <f>IF(H39="","",VLOOKUP(H39,'BPU Alimentaires'!$C$9:$D$12,2,FALSE))</f>
        <v/>
      </c>
      <c r="J39" s="23" t="str">
        <f t="shared" si="1"/>
        <v/>
      </c>
    </row>
    <row r="40" spans="2:10" ht="15" customHeight="1" x14ac:dyDescent="0.25">
      <c r="B40" s="64"/>
      <c r="C40" s="66"/>
      <c r="D40" s="68"/>
      <c r="E40" s="69"/>
      <c r="F40" s="69"/>
      <c r="G40" s="69"/>
      <c r="H40" s="67"/>
      <c r="I40" s="22" t="str">
        <f>IF(H40="","",VLOOKUP(H40,'BPU Alimentaires'!$C$9:$D$12,2,FALSE))</f>
        <v/>
      </c>
      <c r="J40" s="23" t="str">
        <f t="shared" si="1"/>
        <v/>
      </c>
    </row>
    <row r="41" spans="2:10" ht="15" customHeight="1" x14ac:dyDescent="0.25">
      <c r="B41" s="64"/>
      <c r="C41" s="66"/>
      <c r="D41" s="68"/>
      <c r="E41" s="69"/>
      <c r="F41" s="69"/>
      <c r="G41" s="69"/>
      <c r="H41" s="67"/>
      <c r="I41" s="22" t="str">
        <f>IF(H41="","",VLOOKUP(H41,'BPU Alimentaires'!$C$9:$D$12,2,FALSE))</f>
        <v/>
      </c>
      <c r="J41" s="23" t="str">
        <f t="shared" si="1"/>
        <v/>
      </c>
    </row>
    <row r="42" spans="2:10" ht="15" customHeight="1" x14ac:dyDescent="0.25">
      <c r="B42" s="64"/>
      <c r="C42" s="66"/>
      <c r="D42" s="68"/>
      <c r="E42" s="69"/>
      <c r="F42" s="69"/>
      <c r="G42" s="69"/>
      <c r="H42" s="67"/>
      <c r="I42" s="22" t="str">
        <f>IF(H42="","",VLOOKUP(H42,'BPU Alimentaires'!$C$9:$D$12,2,FALSE))</f>
        <v/>
      </c>
      <c r="J42" s="23" t="str">
        <f t="shared" si="1"/>
        <v/>
      </c>
    </row>
    <row r="43" spans="2:10" ht="15" customHeight="1" x14ac:dyDescent="0.25">
      <c r="B43" s="64"/>
      <c r="C43" s="66"/>
      <c r="D43" s="68"/>
      <c r="E43" s="69"/>
      <c r="F43" s="69"/>
      <c r="G43" s="69"/>
      <c r="H43" s="67"/>
      <c r="I43" s="22" t="str">
        <f>IF(H43="","",VLOOKUP(H43,'BPU Alimentaires'!$C$9:$D$12,2,FALSE))</f>
        <v/>
      </c>
      <c r="J43" s="23" t="str">
        <f t="shared" si="1"/>
        <v/>
      </c>
    </row>
    <row r="44" spans="2:10" ht="15" customHeight="1" x14ac:dyDescent="0.25">
      <c r="B44" s="64"/>
      <c r="C44" s="66"/>
      <c r="D44" s="68"/>
      <c r="E44" s="69"/>
      <c r="F44" s="69"/>
      <c r="G44" s="69"/>
      <c r="H44" s="67"/>
      <c r="I44" s="22" t="str">
        <f>IF(H44="","",VLOOKUP(H44,'BPU Alimentaires'!$C$9:$D$12,2,FALSE))</f>
        <v/>
      </c>
      <c r="J44" s="23" t="str">
        <f t="shared" si="1"/>
        <v/>
      </c>
    </row>
    <row r="45" spans="2:10" ht="15" customHeight="1" x14ac:dyDescent="0.25">
      <c r="B45" s="64"/>
      <c r="C45" s="66"/>
      <c r="D45" s="68"/>
      <c r="E45" s="69"/>
      <c r="F45" s="69"/>
      <c r="G45" s="69"/>
      <c r="H45" s="67"/>
      <c r="I45" s="22" t="str">
        <f>IF(H45="","",VLOOKUP(H45,'BPU Alimentaires'!$C$9:$D$12,2,FALSE))</f>
        <v/>
      </c>
      <c r="J45" s="23" t="str">
        <f t="shared" si="1"/>
        <v/>
      </c>
    </row>
    <row r="46" spans="2:10" ht="15" customHeight="1" x14ac:dyDescent="0.25">
      <c r="B46" s="64"/>
      <c r="C46" s="66"/>
      <c r="D46" s="68"/>
      <c r="E46" s="69"/>
      <c r="F46" s="69"/>
      <c r="G46" s="69"/>
      <c r="H46" s="67"/>
      <c r="I46" s="22" t="str">
        <f>IF(H46="","",VLOOKUP(H46,'BPU Alimentaires'!$C$9:$D$12,2,FALSE))</f>
        <v/>
      </c>
      <c r="J46" s="23" t="str">
        <f t="shared" si="1"/>
        <v/>
      </c>
    </row>
    <row r="47" spans="2:10" ht="15" customHeight="1" x14ac:dyDescent="0.25">
      <c r="B47" s="64"/>
      <c r="C47" s="66"/>
      <c r="D47" s="68"/>
      <c r="E47" s="69"/>
      <c r="F47" s="69"/>
      <c r="G47" s="69"/>
      <c r="H47" s="67"/>
      <c r="I47" s="22" t="str">
        <f>IF(H47="","",VLOOKUP(H47,'BPU Alimentaires'!$C$9:$D$12,2,FALSE))</f>
        <v/>
      </c>
      <c r="J47" s="23" t="str">
        <f t="shared" si="1"/>
        <v/>
      </c>
    </row>
    <row r="48" spans="2:10" ht="15" customHeight="1" x14ac:dyDescent="0.25">
      <c r="B48" s="64"/>
      <c r="C48" s="66"/>
      <c r="D48" s="68"/>
      <c r="E48" s="69"/>
      <c r="F48" s="69"/>
      <c r="G48" s="69"/>
      <c r="H48" s="67"/>
      <c r="I48" s="22" t="str">
        <f>IF(H48="","",VLOOKUP(H48,'BPU Alimentaires'!$C$9:$D$12,2,FALSE))</f>
        <v/>
      </c>
      <c r="J48" s="23" t="str">
        <f t="shared" si="1"/>
        <v/>
      </c>
    </row>
    <row r="49" spans="2:10" ht="15" customHeight="1" x14ac:dyDescent="0.25">
      <c r="B49" s="64"/>
      <c r="C49" s="66"/>
      <c r="D49" s="68"/>
      <c r="E49" s="69"/>
      <c r="F49" s="69"/>
      <c r="G49" s="69"/>
      <c r="H49" s="67"/>
      <c r="I49" s="22" t="str">
        <f>IF(H49="","",VLOOKUP(H49,'BPU Alimentaires'!$C$9:$D$12,2,FALSE))</f>
        <v/>
      </c>
      <c r="J49" s="23" t="str">
        <f t="shared" si="1"/>
        <v/>
      </c>
    </row>
    <row r="50" spans="2:10" ht="15" customHeight="1" x14ac:dyDescent="0.25">
      <c r="B50" s="64"/>
      <c r="C50" s="66"/>
      <c r="D50" s="68"/>
      <c r="E50" s="69"/>
      <c r="F50" s="69"/>
      <c r="G50" s="69"/>
      <c r="H50" s="67"/>
      <c r="I50" s="22" t="str">
        <f>IF(H50="","",VLOOKUP(H50,'BPU Alimentaires'!$C$9:$D$12,2,FALSE))</f>
        <v/>
      </c>
      <c r="J50" s="23" t="str">
        <f t="shared" si="1"/>
        <v/>
      </c>
    </row>
    <row r="51" spans="2:10" ht="15" customHeight="1" x14ac:dyDescent="0.25">
      <c r="B51" s="64"/>
      <c r="C51" s="66"/>
      <c r="D51" s="68"/>
      <c r="E51" s="69"/>
      <c r="F51" s="69"/>
      <c r="G51" s="69"/>
      <c r="H51" s="67"/>
      <c r="I51" s="22" t="str">
        <f>IF(H51="","",VLOOKUP(H51,'BPU Alimentaires'!$C$9:$D$12,2,FALSE))</f>
        <v/>
      </c>
      <c r="J51" s="23" t="str">
        <f t="shared" si="1"/>
        <v/>
      </c>
    </row>
    <row r="52" spans="2:10" ht="15" customHeight="1" x14ac:dyDescent="0.25">
      <c r="B52" s="64"/>
      <c r="C52" s="66"/>
      <c r="D52" s="68"/>
      <c r="E52" s="69"/>
      <c r="F52" s="69"/>
      <c r="G52" s="69"/>
      <c r="H52" s="67"/>
      <c r="I52" s="22" t="str">
        <f>IF(H52="","",VLOOKUP(H52,'BPU Alimentaires'!$C$9:$D$12,2,FALSE))</f>
        <v/>
      </c>
      <c r="J52" s="23" t="str">
        <f t="shared" si="1"/>
        <v/>
      </c>
    </row>
    <row r="53" spans="2:10" ht="15" customHeight="1" x14ac:dyDescent="0.25">
      <c r="B53" s="64"/>
      <c r="C53" s="66"/>
      <c r="D53" s="68"/>
      <c r="E53" s="69"/>
      <c r="F53" s="69"/>
      <c r="G53" s="69"/>
      <c r="H53" s="67"/>
      <c r="I53" s="22" t="str">
        <f>IF(H53="","",VLOOKUP(H53,'BPU Alimentaires'!$C$9:$D$12,2,FALSE))</f>
        <v/>
      </c>
      <c r="J53" s="23" t="str">
        <f t="shared" si="1"/>
        <v/>
      </c>
    </row>
    <row r="54" spans="2:10" ht="15" customHeight="1" x14ac:dyDescent="0.25">
      <c r="B54" s="64"/>
      <c r="C54" s="66"/>
      <c r="D54" s="68"/>
      <c r="E54" s="69"/>
      <c r="F54" s="69"/>
      <c r="G54" s="69"/>
      <c r="H54" s="67"/>
      <c r="I54" s="22" t="str">
        <f>IF(H54="","",VLOOKUP(H54,'BPU Alimentaires'!$C$9:$D$12,2,FALSE))</f>
        <v/>
      </c>
      <c r="J54" s="23" t="str">
        <f t="shared" si="1"/>
        <v/>
      </c>
    </row>
    <row r="55" spans="2:10" ht="15" customHeight="1" x14ac:dyDescent="0.25">
      <c r="B55" s="64"/>
      <c r="C55" s="66"/>
      <c r="D55" s="68"/>
      <c r="E55" s="69"/>
      <c r="F55" s="69"/>
      <c r="G55" s="69"/>
      <c r="H55" s="67"/>
      <c r="I55" s="22" t="str">
        <f>IF(H55="","",VLOOKUP(H55,'BPU Alimentaires'!$C$9:$D$12,2,FALSE))</f>
        <v/>
      </c>
      <c r="J55" s="23" t="str">
        <f t="shared" si="1"/>
        <v/>
      </c>
    </row>
    <row r="56" spans="2:10" ht="15" customHeight="1" x14ac:dyDescent="0.25">
      <c r="B56" s="64"/>
      <c r="C56" s="66"/>
      <c r="D56" s="68"/>
      <c r="E56" s="69"/>
      <c r="F56" s="69"/>
      <c r="G56" s="69"/>
      <c r="H56" s="67"/>
      <c r="I56" s="22" t="str">
        <f>IF(H56="","",VLOOKUP(H56,'BPU Alimentaires'!$C$9:$D$12,2,FALSE))</f>
        <v/>
      </c>
      <c r="J56" s="23" t="str">
        <f t="shared" si="1"/>
        <v/>
      </c>
    </row>
    <row r="57" spans="2:10" ht="15" customHeight="1" x14ac:dyDescent="0.25">
      <c r="B57" s="64"/>
      <c r="C57" s="66"/>
      <c r="D57" s="68"/>
      <c r="E57" s="69"/>
      <c r="F57" s="69"/>
      <c r="G57" s="69"/>
      <c r="H57" s="67"/>
      <c r="I57" s="22" t="str">
        <f>IF(H57="","",VLOOKUP(H57,'BPU Alimentaires'!$C$9:$D$12,2,FALSE))</f>
        <v/>
      </c>
      <c r="J57" s="23" t="str">
        <f t="shared" si="1"/>
        <v/>
      </c>
    </row>
    <row r="58" spans="2:10" ht="15" customHeight="1" x14ac:dyDescent="0.25">
      <c r="B58" s="64"/>
      <c r="C58" s="66"/>
      <c r="D58" s="68"/>
      <c r="E58" s="69"/>
      <c r="F58" s="69"/>
      <c r="G58" s="69"/>
      <c r="H58" s="67"/>
      <c r="I58" s="22" t="str">
        <f>IF(H58="","",VLOOKUP(H58,'BPU Alimentaires'!$C$9:$D$12,2,FALSE))</f>
        <v/>
      </c>
      <c r="J58" s="23" t="str">
        <f t="shared" si="1"/>
        <v/>
      </c>
    </row>
    <row r="59" spans="2:10" ht="15" customHeight="1" x14ac:dyDescent="0.25">
      <c r="B59" s="64"/>
      <c r="C59" s="66"/>
      <c r="D59" s="68"/>
      <c r="E59" s="69"/>
      <c r="F59" s="69"/>
      <c r="G59" s="69"/>
      <c r="H59" s="67"/>
      <c r="I59" s="22" t="str">
        <f>IF(H59="","",VLOOKUP(H59,'BPU Alimentaires'!$C$9:$D$12,2,FALSE))</f>
        <v/>
      </c>
      <c r="J59" s="23" t="str">
        <f t="shared" si="1"/>
        <v/>
      </c>
    </row>
    <row r="60" spans="2:10" ht="15" customHeight="1" x14ac:dyDescent="0.25">
      <c r="B60" s="64"/>
      <c r="C60" s="66"/>
      <c r="D60" s="68"/>
      <c r="E60" s="69"/>
      <c r="F60" s="69"/>
      <c r="G60" s="69"/>
      <c r="H60" s="67"/>
      <c r="I60" s="22" t="str">
        <f>IF(H60="","",VLOOKUP(H60,'BPU Alimentaires'!$C$9:$D$12,2,FALSE))</f>
        <v/>
      </c>
      <c r="J60" s="23" t="str">
        <f t="shared" si="1"/>
        <v/>
      </c>
    </row>
    <row r="61" spans="2:10" ht="15" customHeight="1" x14ac:dyDescent="0.25">
      <c r="B61" s="64"/>
      <c r="C61" s="66"/>
      <c r="D61" s="68"/>
      <c r="E61" s="69"/>
      <c r="F61" s="69"/>
      <c r="G61" s="69"/>
      <c r="H61" s="67"/>
      <c r="I61" s="22" t="str">
        <f>IF(H61="","",VLOOKUP(H61,'BPU Alimentaires'!$C$9:$D$12,2,FALSE))</f>
        <v/>
      </c>
      <c r="J61" s="23" t="str">
        <f t="shared" si="1"/>
        <v/>
      </c>
    </row>
    <row r="62" spans="2:10" ht="15" customHeight="1" x14ac:dyDescent="0.25">
      <c r="B62" s="64"/>
      <c r="C62" s="66"/>
      <c r="D62" s="68"/>
      <c r="E62" s="69"/>
      <c r="F62" s="69"/>
      <c r="G62" s="69"/>
      <c r="H62" s="67"/>
      <c r="I62" s="22" t="str">
        <f>IF(H62="","",VLOOKUP(H62,'BPU Alimentaires'!$C$9:$D$12,2,FALSE))</f>
        <v/>
      </c>
      <c r="J62" s="23" t="str">
        <f t="shared" si="1"/>
        <v/>
      </c>
    </row>
    <row r="63" spans="2:10" ht="15" customHeight="1" x14ac:dyDescent="0.25">
      <c r="B63" s="64"/>
      <c r="C63" s="66"/>
      <c r="D63" s="68"/>
      <c r="E63" s="69"/>
      <c r="F63" s="69"/>
      <c r="G63" s="69"/>
      <c r="H63" s="67"/>
      <c r="I63" s="22" t="str">
        <f>IF(H63="","",VLOOKUP(H63,'BPU Alimentaires'!$C$9:$D$12,2,FALSE))</f>
        <v/>
      </c>
      <c r="J63" s="23" t="str">
        <f t="shared" si="1"/>
        <v/>
      </c>
    </row>
    <row r="64" spans="2:10" ht="15" customHeight="1" x14ac:dyDescent="0.25">
      <c r="B64" s="64"/>
      <c r="C64" s="66"/>
      <c r="D64" s="68"/>
      <c r="E64" s="69"/>
      <c r="F64" s="69"/>
      <c r="G64" s="69"/>
      <c r="H64" s="67"/>
      <c r="I64" s="22" t="str">
        <f>IF(H64="","",VLOOKUP(H64,'BPU Alimentaires'!$C$9:$D$12,2,FALSE))</f>
        <v/>
      </c>
      <c r="J64" s="23" t="str">
        <f t="shared" si="1"/>
        <v/>
      </c>
    </row>
    <row r="65" spans="2:10" ht="15" customHeight="1" x14ac:dyDescent="0.25">
      <c r="B65" s="64"/>
      <c r="C65" s="66"/>
      <c r="D65" s="68"/>
      <c r="E65" s="69"/>
      <c r="F65" s="69"/>
      <c r="G65" s="69"/>
      <c r="H65" s="67"/>
      <c r="I65" s="22" t="str">
        <f>IF(H65="","",VLOOKUP(H65,'BPU Alimentaires'!$C$9:$D$12,2,FALSE))</f>
        <v/>
      </c>
      <c r="J65" s="23" t="str">
        <f t="shared" si="1"/>
        <v/>
      </c>
    </row>
    <row r="66" spans="2:10" ht="15" customHeight="1" x14ac:dyDescent="0.25">
      <c r="B66" s="64"/>
      <c r="C66" s="66"/>
      <c r="D66" s="68"/>
      <c r="E66" s="69"/>
      <c r="F66" s="69"/>
      <c r="G66" s="69"/>
      <c r="H66" s="67"/>
      <c r="I66" s="22" t="str">
        <f>IF(H66="","",VLOOKUP(H66,'BPU Alimentaires'!$C$9:$D$12,2,FALSE))</f>
        <v/>
      </c>
      <c r="J66" s="23" t="str">
        <f t="shared" si="1"/>
        <v/>
      </c>
    </row>
    <row r="67" spans="2:10" ht="15" customHeight="1" x14ac:dyDescent="0.25">
      <c r="B67" s="64"/>
      <c r="C67" s="66"/>
      <c r="D67" s="68"/>
      <c r="E67" s="69"/>
      <c r="F67" s="69"/>
      <c r="G67" s="69"/>
      <c r="H67" s="67"/>
      <c r="I67" s="22" t="str">
        <f>IF(H67="","",VLOOKUP(H67,'BPU Alimentaires'!$C$9:$D$12,2,FALSE))</f>
        <v/>
      </c>
      <c r="J67" s="23" t="str">
        <f t="shared" si="1"/>
        <v/>
      </c>
    </row>
    <row r="68" spans="2:10" ht="15" customHeight="1" x14ac:dyDescent="0.25">
      <c r="B68" s="64"/>
      <c r="C68" s="66"/>
      <c r="D68" s="68"/>
      <c r="E68" s="69"/>
      <c r="F68" s="69"/>
      <c r="G68" s="69"/>
      <c r="H68" s="67"/>
      <c r="I68" s="22" t="str">
        <f>IF(H68="","",VLOOKUP(H68,'BPU Alimentaires'!$C$9:$D$12,2,FALSE))</f>
        <v/>
      </c>
      <c r="J68" s="23" t="str">
        <f t="shared" si="1"/>
        <v/>
      </c>
    </row>
    <row r="69" spans="2:10" ht="15" customHeight="1" x14ac:dyDescent="0.25">
      <c r="B69" s="64"/>
      <c r="C69" s="66"/>
      <c r="D69" s="68"/>
      <c r="E69" s="69"/>
      <c r="F69" s="69"/>
      <c r="G69" s="69"/>
      <c r="H69" s="67"/>
      <c r="I69" s="22" t="str">
        <f>IF(H69="","",VLOOKUP(H69,'BPU Alimentaires'!$C$9:$D$12,2,FALSE))</f>
        <v/>
      </c>
      <c r="J69" s="23" t="str">
        <f t="shared" si="1"/>
        <v/>
      </c>
    </row>
    <row r="70" spans="2:10" ht="15" customHeight="1" x14ac:dyDescent="0.25">
      <c r="B70" s="64"/>
      <c r="C70" s="66"/>
      <c r="D70" s="68"/>
      <c r="E70" s="69"/>
      <c r="F70" s="69"/>
      <c r="G70" s="69"/>
      <c r="H70" s="67"/>
      <c r="I70" s="22" t="str">
        <f>IF(H70="","",VLOOKUP(H70,'BPU Alimentaires'!$C$9:$D$12,2,FALSE))</f>
        <v/>
      </c>
      <c r="J70" s="23" t="str">
        <f t="shared" si="1"/>
        <v/>
      </c>
    </row>
    <row r="71" spans="2:10" ht="15" customHeight="1" x14ac:dyDescent="0.25">
      <c r="B71" s="64"/>
      <c r="C71" s="66"/>
      <c r="D71" s="68"/>
      <c r="E71" s="69"/>
      <c r="F71" s="69"/>
      <c r="G71" s="69"/>
      <c r="H71" s="67"/>
      <c r="I71" s="22" t="str">
        <f>IF(H71="","",VLOOKUP(H71,'BPU Alimentaires'!$C$9:$D$12,2,FALSE))</f>
        <v/>
      </c>
      <c r="J71" s="23" t="str">
        <f t="shared" si="1"/>
        <v/>
      </c>
    </row>
    <row r="72" spans="2:10" ht="15" customHeight="1" x14ac:dyDescent="0.25">
      <c r="B72" s="64"/>
      <c r="C72" s="66"/>
      <c r="D72" s="68"/>
      <c r="E72" s="69"/>
      <c r="F72" s="69"/>
      <c r="G72" s="69"/>
      <c r="H72" s="67"/>
      <c r="I72" s="22" t="str">
        <f>IF(H72="","",VLOOKUP(H72,'BPU Alimentaires'!$C$9:$D$12,2,FALSE))</f>
        <v/>
      </c>
      <c r="J72" s="23" t="str">
        <f t="shared" si="1"/>
        <v/>
      </c>
    </row>
    <row r="73" spans="2:10" ht="15" customHeight="1" x14ac:dyDescent="0.25">
      <c r="B73" s="64"/>
      <c r="C73" s="66"/>
      <c r="D73" s="68"/>
      <c r="E73" s="69"/>
      <c r="F73" s="69"/>
      <c r="G73" s="69"/>
      <c r="H73" s="67"/>
      <c r="I73" s="22" t="str">
        <f>IF(H73="","",VLOOKUP(H73,'BPU Alimentaires'!$C$9:$D$12,2,FALSE))</f>
        <v/>
      </c>
      <c r="J73" s="23" t="str">
        <f t="shared" si="1"/>
        <v/>
      </c>
    </row>
    <row r="74" spans="2:10" ht="15" customHeight="1" x14ac:dyDescent="0.25">
      <c r="B74" s="64"/>
      <c r="C74" s="66"/>
      <c r="D74" s="68"/>
      <c r="E74" s="69"/>
      <c r="F74" s="69"/>
      <c r="G74" s="69"/>
      <c r="H74" s="67"/>
      <c r="I74" s="22" t="str">
        <f>IF(H74="","",VLOOKUP(H74,'BPU Alimentaires'!$C$9:$D$12,2,FALSE))</f>
        <v/>
      </c>
      <c r="J74" s="23" t="str">
        <f t="shared" si="1"/>
        <v/>
      </c>
    </row>
    <row r="75" spans="2:10" ht="15" customHeight="1" x14ac:dyDescent="0.25">
      <c r="B75" s="64"/>
      <c r="C75" s="66"/>
      <c r="D75" s="68"/>
      <c r="E75" s="69"/>
      <c r="F75" s="69"/>
      <c r="G75" s="69"/>
      <c r="H75" s="67"/>
      <c r="I75" s="22" t="str">
        <f>IF(H75="","",VLOOKUP(H75,'BPU Alimentaires'!$C$9:$D$12,2,FALSE))</f>
        <v/>
      </c>
      <c r="J75" s="23" t="str">
        <f t="shared" ref="J75:J140" si="2">IF(I75="","",ROUND(I75*1.1,2))</f>
        <v/>
      </c>
    </row>
    <row r="76" spans="2:10" ht="15" customHeight="1" x14ac:dyDescent="0.25">
      <c r="B76" s="64"/>
      <c r="C76" s="66"/>
      <c r="D76" s="68"/>
      <c r="E76" s="69"/>
      <c r="F76" s="69"/>
      <c r="G76" s="69"/>
      <c r="H76" s="67"/>
      <c r="I76" s="22" t="str">
        <f>IF(H76="","",VLOOKUP(H76,'BPU Alimentaires'!$C$9:$D$12,2,FALSE))</f>
        <v/>
      </c>
      <c r="J76" s="23" t="str">
        <f t="shared" si="2"/>
        <v/>
      </c>
    </row>
    <row r="77" spans="2:10" ht="15" customHeight="1" x14ac:dyDescent="0.25">
      <c r="B77" s="64"/>
      <c r="C77" s="66"/>
      <c r="D77" s="68"/>
      <c r="E77" s="69"/>
      <c r="F77" s="69"/>
      <c r="G77" s="69"/>
      <c r="H77" s="67"/>
      <c r="I77" s="22" t="str">
        <f>IF(H77="","",VLOOKUP(H77,'BPU Alimentaires'!$C$9:$D$12,2,FALSE))</f>
        <v/>
      </c>
      <c r="J77" s="23" t="str">
        <f t="shared" si="2"/>
        <v/>
      </c>
    </row>
    <row r="78" spans="2:10" ht="15" customHeight="1" x14ac:dyDescent="0.25">
      <c r="B78" s="64"/>
      <c r="C78" s="66"/>
      <c r="D78" s="68"/>
      <c r="E78" s="69"/>
      <c r="F78" s="69"/>
      <c r="G78" s="69"/>
      <c r="H78" s="67"/>
      <c r="I78" s="22" t="str">
        <f>IF(H78="","",VLOOKUP(H78,'BPU Alimentaires'!$C$9:$D$12,2,FALSE))</f>
        <v/>
      </c>
      <c r="J78" s="23" t="str">
        <f t="shared" si="2"/>
        <v/>
      </c>
    </row>
    <row r="79" spans="2:10" ht="15" customHeight="1" x14ac:dyDescent="0.25">
      <c r="B79" s="64"/>
      <c r="C79" s="66"/>
      <c r="D79" s="68"/>
      <c r="E79" s="69"/>
      <c r="F79" s="69"/>
      <c r="G79" s="69"/>
      <c r="H79" s="67"/>
      <c r="I79" s="22" t="str">
        <f>IF(H79="","",VLOOKUP(H79,'BPU Alimentaires'!$C$9:$D$12,2,FALSE))</f>
        <v/>
      </c>
      <c r="J79" s="23" t="str">
        <f t="shared" si="2"/>
        <v/>
      </c>
    </row>
    <row r="80" spans="2:10" ht="15" customHeight="1" x14ac:dyDescent="0.25">
      <c r="B80" s="64"/>
      <c r="C80" s="66"/>
      <c r="D80" s="68"/>
      <c r="E80" s="69"/>
      <c r="F80" s="69"/>
      <c r="G80" s="69"/>
      <c r="H80" s="67"/>
      <c r="I80" s="22" t="str">
        <f>IF(H80="","",VLOOKUP(H80,'BPU Alimentaires'!$C$9:$D$12,2,FALSE))</f>
        <v/>
      </c>
      <c r="J80" s="23" t="str">
        <f t="shared" si="2"/>
        <v/>
      </c>
    </row>
    <row r="81" spans="2:10" ht="15" customHeight="1" x14ac:dyDescent="0.25">
      <c r="B81" s="64"/>
      <c r="C81" s="66"/>
      <c r="D81" s="68"/>
      <c r="E81" s="69"/>
      <c r="F81" s="69"/>
      <c r="G81" s="69"/>
      <c r="H81" s="67"/>
      <c r="I81" s="22" t="str">
        <f>IF(H81="","",VLOOKUP(H81,'BPU Alimentaires'!$C$9:$D$12,2,FALSE))</f>
        <v/>
      </c>
      <c r="J81" s="23" t="str">
        <f t="shared" si="2"/>
        <v/>
      </c>
    </row>
    <row r="82" spans="2:10" ht="15" customHeight="1" x14ac:dyDescent="0.25">
      <c r="B82" s="64"/>
      <c r="C82" s="66"/>
      <c r="D82" s="68"/>
      <c r="E82" s="69"/>
      <c r="F82" s="69"/>
      <c r="G82" s="69"/>
      <c r="H82" s="67"/>
      <c r="I82" s="22" t="str">
        <f>IF(H82="","",VLOOKUP(H82,'BPU Alimentaires'!$C$9:$D$12,2,FALSE))</f>
        <v/>
      </c>
      <c r="J82" s="23" t="str">
        <f t="shared" si="2"/>
        <v/>
      </c>
    </row>
    <row r="83" spans="2:10" ht="15" customHeight="1" x14ac:dyDescent="0.25">
      <c r="B83" s="64"/>
      <c r="C83" s="66"/>
      <c r="D83" s="68"/>
      <c r="E83" s="69"/>
      <c r="F83" s="69"/>
      <c r="G83" s="69"/>
      <c r="H83" s="67"/>
      <c r="I83" s="22" t="str">
        <f>IF(H83="","",VLOOKUP(H83,'BPU Alimentaires'!$C$9:$D$12,2,FALSE))</f>
        <v/>
      </c>
      <c r="J83" s="23" t="str">
        <f t="shared" si="2"/>
        <v/>
      </c>
    </row>
    <row r="84" spans="2:10" ht="15" customHeight="1" x14ac:dyDescent="0.25">
      <c r="B84" s="64"/>
      <c r="C84" s="66"/>
      <c r="D84" s="68"/>
      <c r="E84" s="69"/>
      <c r="F84" s="69"/>
      <c r="G84" s="69"/>
      <c r="H84" s="67"/>
      <c r="I84" s="22" t="str">
        <f>IF(H84="","",VLOOKUP(H84,'BPU Alimentaires'!$C$9:$D$12,2,FALSE))</f>
        <v/>
      </c>
      <c r="J84" s="23" t="str">
        <f t="shared" si="2"/>
        <v/>
      </c>
    </row>
    <row r="85" spans="2:10" ht="15" customHeight="1" x14ac:dyDescent="0.25">
      <c r="B85" s="64"/>
      <c r="C85" s="66"/>
      <c r="D85" s="68"/>
      <c r="E85" s="69"/>
      <c r="F85" s="69"/>
      <c r="G85" s="69"/>
      <c r="H85" s="67"/>
      <c r="I85" s="22" t="str">
        <f>IF(H85="","",VLOOKUP(H85,'BPU Alimentaires'!$C$9:$D$12,2,FALSE))</f>
        <v/>
      </c>
      <c r="J85" s="23" t="str">
        <f t="shared" si="2"/>
        <v/>
      </c>
    </row>
    <row r="86" spans="2:10" ht="15" customHeight="1" x14ac:dyDescent="0.25">
      <c r="B86" s="64"/>
      <c r="C86" s="66"/>
      <c r="D86" s="68"/>
      <c r="E86" s="69"/>
      <c r="F86" s="69"/>
      <c r="G86" s="69"/>
      <c r="H86" s="67"/>
      <c r="I86" s="22" t="str">
        <f>IF(H86="","",VLOOKUP(H86,'BPU Alimentaires'!$C$9:$D$12,2,FALSE))</f>
        <v/>
      </c>
      <c r="J86" s="23" t="str">
        <f t="shared" si="2"/>
        <v/>
      </c>
    </row>
    <row r="87" spans="2:10" ht="15" customHeight="1" x14ac:dyDescent="0.25">
      <c r="B87" s="64"/>
      <c r="C87" s="66"/>
      <c r="D87" s="68"/>
      <c r="E87" s="69"/>
      <c r="F87" s="69"/>
      <c r="G87" s="69"/>
      <c r="H87" s="67"/>
      <c r="I87" s="22" t="str">
        <f>IF(H87="","",VLOOKUP(H87,'BPU Alimentaires'!$C$9:$D$12,2,FALSE))</f>
        <v/>
      </c>
      <c r="J87" s="23" t="str">
        <f t="shared" si="2"/>
        <v/>
      </c>
    </row>
    <row r="88" spans="2:10" ht="15" customHeight="1" x14ac:dyDescent="0.25">
      <c r="B88" s="64"/>
      <c r="C88" s="66"/>
      <c r="D88" s="68"/>
      <c r="E88" s="69"/>
      <c r="F88" s="69"/>
      <c r="G88" s="69"/>
      <c r="H88" s="67"/>
      <c r="I88" s="22" t="str">
        <f>IF(H88="","",VLOOKUP(H88,'BPU Alimentaires'!$C$9:$D$12,2,FALSE))</f>
        <v/>
      </c>
      <c r="J88" s="23" t="str">
        <f t="shared" si="2"/>
        <v/>
      </c>
    </row>
    <row r="89" spans="2:10" ht="15" customHeight="1" x14ac:dyDescent="0.25">
      <c r="B89" s="64"/>
      <c r="C89" s="66"/>
      <c r="D89" s="68"/>
      <c r="E89" s="69"/>
      <c r="F89" s="69"/>
      <c r="G89" s="69"/>
      <c r="H89" s="67"/>
      <c r="I89" s="22" t="str">
        <f>IF(H89="","",VLOOKUP(H89,'BPU Alimentaires'!$C$9:$D$12,2,FALSE))</f>
        <v/>
      </c>
      <c r="J89" s="23" t="str">
        <f t="shared" si="2"/>
        <v/>
      </c>
    </row>
    <row r="90" spans="2:10" ht="15" customHeight="1" x14ac:dyDescent="0.25">
      <c r="B90" s="64"/>
      <c r="C90" s="66"/>
      <c r="D90" s="68"/>
      <c r="E90" s="69"/>
      <c r="F90" s="69"/>
      <c r="G90" s="69"/>
      <c r="H90" s="67"/>
      <c r="I90" s="22" t="str">
        <f>IF(H90="","",VLOOKUP(H90,'BPU Alimentaires'!$C$9:$D$12,2,FALSE))</f>
        <v/>
      </c>
      <c r="J90" s="23" t="str">
        <f t="shared" si="2"/>
        <v/>
      </c>
    </row>
    <row r="91" spans="2:10" ht="15" customHeight="1" x14ac:dyDescent="0.25">
      <c r="B91" s="64"/>
      <c r="C91" s="66"/>
      <c r="D91" s="68"/>
      <c r="E91" s="69"/>
      <c r="F91" s="69"/>
      <c r="G91" s="69"/>
      <c r="H91" s="67"/>
      <c r="I91" s="22" t="str">
        <f>IF(H91="","",VLOOKUP(H91,'BPU Alimentaires'!$C$9:$D$12,2,FALSE))</f>
        <v/>
      </c>
      <c r="J91" s="23" t="str">
        <f t="shared" si="2"/>
        <v/>
      </c>
    </row>
    <row r="92" spans="2:10" ht="15" customHeight="1" x14ac:dyDescent="0.25">
      <c r="B92" s="64"/>
      <c r="C92" s="66"/>
      <c r="D92" s="68"/>
      <c r="E92" s="69"/>
      <c r="F92" s="69"/>
      <c r="G92" s="69"/>
      <c r="H92" s="67"/>
      <c r="I92" s="22" t="str">
        <f>IF(H92="","",VLOOKUP(H92,'BPU Alimentaires'!$C$9:$D$12,2,FALSE))</f>
        <v/>
      </c>
      <c r="J92" s="23" t="str">
        <f t="shared" si="2"/>
        <v/>
      </c>
    </row>
    <row r="93" spans="2:10" ht="15" customHeight="1" x14ac:dyDescent="0.25">
      <c r="B93" s="64"/>
      <c r="C93" s="66"/>
      <c r="D93" s="68"/>
      <c r="E93" s="69"/>
      <c r="F93" s="69"/>
      <c r="G93" s="69"/>
      <c r="H93" s="67"/>
      <c r="I93" s="22" t="str">
        <f>IF(H93="","",VLOOKUP(H93,'BPU Alimentaires'!$C$9:$D$12,2,FALSE))</f>
        <v/>
      </c>
      <c r="J93" s="23" t="str">
        <f t="shared" si="2"/>
        <v/>
      </c>
    </row>
    <row r="94" spans="2:10" ht="15" customHeight="1" x14ac:dyDescent="0.25">
      <c r="B94" s="64"/>
      <c r="C94" s="66"/>
      <c r="D94" s="68"/>
      <c r="E94" s="69"/>
      <c r="F94" s="69"/>
      <c r="G94" s="69"/>
      <c r="H94" s="67"/>
      <c r="I94" s="22" t="str">
        <f>IF(H94="","",VLOOKUP(H94,'BPU Alimentaires'!$C$9:$D$12,2,FALSE))</f>
        <v/>
      </c>
      <c r="J94" s="23" t="str">
        <f t="shared" si="2"/>
        <v/>
      </c>
    </row>
    <row r="95" spans="2:10" ht="15" customHeight="1" x14ac:dyDescent="0.25">
      <c r="B95" s="64"/>
      <c r="C95" s="66"/>
      <c r="D95" s="68"/>
      <c r="E95" s="69"/>
      <c r="F95" s="69"/>
      <c r="G95" s="69"/>
      <c r="H95" s="67"/>
      <c r="I95" s="22" t="str">
        <f>IF(H95="","",VLOOKUP(H95,'BPU Alimentaires'!$C$9:$D$12,2,FALSE))</f>
        <v/>
      </c>
      <c r="J95" s="23" t="str">
        <f t="shared" si="2"/>
        <v/>
      </c>
    </row>
    <row r="96" spans="2:10" ht="15" customHeight="1" x14ac:dyDescent="0.25">
      <c r="B96" s="64"/>
      <c r="C96" s="66"/>
      <c r="D96" s="68"/>
      <c r="E96" s="69"/>
      <c r="F96" s="69"/>
      <c r="G96" s="69"/>
      <c r="H96" s="67"/>
      <c r="I96" s="22" t="str">
        <f>IF(H96="","",VLOOKUP(H96,'BPU Alimentaires'!$C$9:$D$12,2,FALSE))</f>
        <v/>
      </c>
      <c r="J96" s="23" t="str">
        <f t="shared" si="2"/>
        <v/>
      </c>
    </row>
    <row r="97" spans="2:10" ht="15" customHeight="1" x14ac:dyDescent="0.25">
      <c r="B97" s="64"/>
      <c r="C97" s="66"/>
      <c r="D97" s="68"/>
      <c r="E97" s="69"/>
      <c r="F97" s="69"/>
      <c r="G97" s="69"/>
      <c r="H97" s="67"/>
      <c r="I97" s="22" t="str">
        <f>IF(H97="","",VLOOKUP(H97,'BPU Alimentaires'!$C$9:$D$12,2,FALSE))</f>
        <v/>
      </c>
      <c r="J97" s="23" t="str">
        <f t="shared" si="2"/>
        <v/>
      </c>
    </row>
    <row r="98" spans="2:10" ht="15" customHeight="1" x14ac:dyDescent="0.25">
      <c r="B98" s="64"/>
      <c r="C98" s="66"/>
      <c r="D98" s="68"/>
      <c r="E98" s="69"/>
      <c r="F98" s="69"/>
      <c r="G98" s="69"/>
      <c r="H98" s="67"/>
      <c r="I98" s="22" t="str">
        <f>IF(H98="","",VLOOKUP(H98,'BPU Alimentaires'!$C$9:$D$12,2,FALSE))</f>
        <v/>
      </c>
      <c r="J98" s="23" t="str">
        <f t="shared" si="2"/>
        <v/>
      </c>
    </row>
    <row r="99" spans="2:10" ht="15" customHeight="1" x14ac:dyDescent="0.25">
      <c r="B99" s="64"/>
      <c r="C99" s="66"/>
      <c r="D99" s="68"/>
      <c r="E99" s="69"/>
      <c r="F99" s="69"/>
      <c r="G99" s="69"/>
      <c r="H99" s="67"/>
      <c r="I99" s="22" t="str">
        <f>IF(H99="","",VLOOKUP(H99,'BPU Alimentaires'!$C$9:$D$12,2,FALSE))</f>
        <v/>
      </c>
      <c r="J99" s="23" t="str">
        <f t="shared" si="2"/>
        <v/>
      </c>
    </row>
    <row r="100" spans="2:10" ht="15" customHeight="1" x14ac:dyDescent="0.25">
      <c r="B100" s="64"/>
      <c r="C100" s="66"/>
      <c r="D100" s="68"/>
      <c r="E100" s="69"/>
      <c r="F100" s="69"/>
      <c r="G100" s="69"/>
      <c r="H100" s="67"/>
      <c r="I100" s="22" t="str">
        <f>IF(H100="","",VLOOKUP(H100,'BPU Alimentaires'!$C$9:$D$12,2,FALSE))</f>
        <v/>
      </c>
      <c r="J100" s="23" t="str">
        <f t="shared" si="2"/>
        <v/>
      </c>
    </row>
    <row r="101" spans="2:10" ht="15" customHeight="1" x14ac:dyDescent="0.25">
      <c r="B101" s="64"/>
      <c r="C101" s="66"/>
      <c r="D101" s="68"/>
      <c r="E101" s="69"/>
      <c r="F101" s="69"/>
      <c r="G101" s="69"/>
      <c r="H101" s="67"/>
      <c r="I101" s="22" t="str">
        <f>IF(H101="","",VLOOKUP(H101,'BPU Alimentaires'!$C$9:$D$12,2,FALSE))</f>
        <v/>
      </c>
      <c r="J101" s="23" t="str">
        <f t="shared" si="2"/>
        <v/>
      </c>
    </row>
    <row r="102" spans="2:10" ht="15" customHeight="1" x14ac:dyDescent="0.25">
      <c r="B102" s="64"/>
      <c r="C102" s="66"/>
      <c r="D102" s="68"/>
      <c r="E102" s="69"/>
      <c r="F102" s="69"/>
      <c r="G102" s="69"/>
      <c r="H102" s="67"/>
      <c r="I102" s="22" t="str">
        <f>IF(H102="","",VLOOKUP(H102,'BPU Alimentaires'!$C$9:$D$12,2,FALSE))</f>
        <v/>
      </c>
      <c r="J102" s="23" t="str">
        <f t="shared" si="2"/>
        <v/>
      </c>
    </row>
    <row r="103" spans="2:10" ht="15" customHeight="1" x14ac:dyDescent="0.25">
      <c r="B103" s="64"/>
      <c r="C103" s="66"/>
      <c r="D103" s="68"/>
      <c r="E103" s="69"/>
      <c r="F103" s="69"/>
      <c r="G103" s="69"/>
      <c r="H103" s="67"/>
      <c r="I103" s="22" t="str">
        <f>IF(H103="","",VLOOKUP(H103,'BPU Alimentaires'!$C$9:$D$12,2,FALSE))</f>
        <v/>
      </c>
      <c r="J103" s="23" t="str">
        <f t="shared" si="2"/>
        <v/>
      </c>
    </row>
    <row r="104" spans="2:10" ht="15" customHeight="1" x14ac:dyDescent="0.25">
      <c r="B104" s="64"/>
      <c r="C104" s="66"/>
      <c r="D104" s="68"/>
      <c r="E104" s="69"/>
      <c r="F104" s="69"/>
      <c r="G104" s="69"/>
      <c r="H104" s="67"/>
      <c r="I104" s="22" t="str">
        <f>IF(H104="","",VLOOKUP(H104,'BPU Alimentaires'!$C$9:$D$12,2,FALSE))</f>
        <v/>
      </c>
      <c r="J104" s="23" t="str">
        <f t="shared" si="2"/>
        <v/>
      </c>
    </row>
    <row r="105" spans="2:10" ht="15" customHeight="1" x14ac:dyDescent="0.25">
      <c r="B105" s="64"/>
      <c r="C105" s="66"/>
      <c r="D105" s="68"/>
      <c r="E105" s="69"/>
      <c r="F105" s="69"/>
      <c r="G105" s="69"/>
      <c r="H105" s="67"/>
      <c r="I105" s="22" t="str">
        <f>IF(H105="","",VLOOKUP(H105,'BPU Alimentaires'!$C$9:$D$12,2,FALSE))</f>
        <v/>
      </c>
      <c r="J105" s="23" t="str">
        <f t="shared" si="2"/>
        <v/>
      </c>
    </row>
    <row r="106" spans="2:10" ht="15" customHeight="1" x14ac:dyDescent="0.25">
      <c r="B106" s="64"/>
      <c r="C106" s="66"/>
      <c r="D106" s="68"/>
      <c r="E106" s="69"/>
      <c r="F106" s="69"/>
      <c r="G106" s="69"/>
      <c r="H106" s="67"/>
      <c r="I106" s="22" t="str">
        <f>IF(H106="","",VLOOKUP(H106,'BPU Alimentaires'!$C$9:$D$12,2,FALSE))</f>
        <v/>
      </c>
      <c r="J106" s="23" t="str">
        <f t="shared" si="2"/>
        <v/>
      </c>
    </row>
    <row r="107" spans="2:10" ht="15" customHeight="1" x14ac:dyDescent="0.25">
      <c r="B107" s="64"/>
      <c r="C107" s="66"/>
      <c r="D107" s="68"/>
      <c r="E107" s="69"/>
      <c r="F107" s="69"/>
      <c r="G107" s="69"/>
      <c r="H107" s="67"/>
      <c r="I107" s="22" t="str">
        <f>IF(H107="","",VLOOKUP(H107,'BPU Alimentaires'!$C$9:$D$12,2,FALSE))</f>
        <v/>
      </c>
      <c r="J107" s="23" t="str">
        <f t="shared" si="2"/>
        <v/>
      </c>
    </row>
    <row r="108" spans="2:10" ht="15" customHeight="1" x14ac:dyDescent="0.25">
      <c r="B108" s="64"/>
      <c r="C108" s="66"/>
      <c r="D108" s="68"/>
      <c r="E108" s="69"/>
      <c r="F108" s="69"/>
      <c r="G108" s="69"/>
      <c r="H108" s="67"/>
      <c r="I108" s="22" t="str">
        <f>IF(H108="","",VLOOKUP(H108,'BPU Alimentaires'!$C$9:$D$12,2,FALSE))</f>
        <v/>
      </c>
      <c r="J108" s="23" t="str">
        <f t="shared" si="2"/>
        <v/>
      </c>
    </row>
    <row r="109" spans="2:10" ht="15" customHeight="1" x14ac:dyDescent="0.25">
      <c r="B109" s="64"/>
      <c r="C109" s="66"/>
      <c r="D109" s="68"/>
      <c r="E109" s="69"/>
      <c r="F109" s="69"/>
      <c r="G109" s="69"/>
      <c r="H109" s="67"/>
      <c r="I109" s="22" t="str">
        <f>IF(H109="","",VLOOKUP(H109,'BPU Alimentaires'!$C$9:$D$12,2,FALSE))</f>
        <v/>
      </c>
      <c r="J109" s="23" t="str">
        <f t="shared" si="2"/>
        <v/>
      </c>
    </row>
    <row r="110" spans="2:10" ht="15" customHeight="1" x14ac:dyDescent="0.25">
      <c r="B110" s="64"/>
      <c r="C110" s="66"/>
      <c r="D110" s="68"/>
      <c r="E110" s="69"/>
      <c r="F110" s="69"/>
      <c r="G110" s="69"/>
      <c r="H110" s="67"/>
      <c r="I110" s="22" t="str">
        <f>IF(H110="","",VLOOKUP(H110,'BPU Alimentaires'!$C$9:$D$12,2,FALSE))</f>
        <v/>
      </c>
      <c r="J110" s="23" t="str">
        <f t="shared" si="2"/>
        <v/>
      </c>
    </row>
    <row r="111" spans="2:10" ht="15" customHeight="1" x14ac:dyDescent="0.25">
      <c r="B111" s="64"/>
      <c r="C111" s="66"/>
      <c r="D111" s="68"/>
      <c r="E111" s="69"/>
      <c r="F111" s="69"/>
      <c r="G111" s="69"/>
      <c r="H111" s="67"/>
      <c r="I111" s="22" t="str">
        <f>IF(H111="","",VLOOKUP(H111,'BPU Alimentaires'!$C$9:$D$12,2,FALSE))</f>
        <v/>
      </c>
      <c r="J111" s="23" t="str">
        <f t="shared" si="2"/>
        <v/>
      </c>
    </row>
    <row r="112" spans="2:10" ht="15" customHeight="1" x14ac:dyDescent="0.25">
      <c r="B112" s="64"/>
      <c r="C112" s="66"/>
      <c r="D112" s="68"/>
      <c r="E112" s="69"/>
      <c r="F112" s="69"/>
      <c r="G112" s="69"/>
      <c r="H112" s="67"/>
      <c r="I112" s="22" t="str">
        <f>IF(H112="","",VLOOKUP(H112,'BPU Alimentaires'!$C$9:$D$12,2,FALSE))</f>
        <v/>
      </c>
      <c r="J112" s="23" t="str">
        <f t="shared" si="2"/>
        <v/>
      </c>
    </row>
    <row r="113" spans="2:10" ht="15" customHeight="1" x14ac:dyDescent="0.25">
      <c r="B113" s="64"/>
      <c r="C113" s="66"/>
      <c r="D113" s="68"/>
      <c r="E113" s="69"/>
      <c r="F113" s="69"/>
      <c r="G113" s="69"/>
      <c r="H113" s="67"/>
      <c r="I113" s="22" t="str">
        <f>IF(H113="","",VLOOKUP(H113,'BPU Alimentaires'!$C$9:$D$12,2,FALSE))</f>
        <v/>
      </c>
      <c r="J113" s="23" t="str">
        <f t="shared" si="2"/>
        <v/>
      </c>
    </row>
    <row r="114" spans="2:10" ht="15" customHeight="1" x14ac:dyDescent="0.25">
      <c r="B114" s="64"/>
      <c r="C114" s="66"/>
      <c r="D114" s="68"/>
      <c r="E114" s="69"/>
      <c r="F114" s="69"/>
      <c r="G114" s="69"/>
      <c r="H114" s="67"/>
      <c r="I114" s="22" t="str">
        <f>IF(H114="","",VLOOKUP(H114,'BPU Alimentaires'!$C$9:$D$12,2,FALSE))</f>
        <v/>
      </c>
      <c r="J114" s="23" t="str">
        <f t="shared" si="2"/>
        <v/>
      </c>
    </row>
    <row r="115" spans="2:10" ht="15" customHeight="1" x14ac:dyDescent="0.25">
      <c r="B115" s="64"/>
      <c r="C115" s="66"/>
      <c r="D115" s="68"/>
      <c r="E115" s="69"/>
      <c r="F115" s="69"/>
      <c r="G115" s="69"/>
      <c r="H115" s="67"/>
      <c r="I115" s="22" t="str">
        <f>IF(H115="","",VLOOKUP(H115,'BPU Alimentaires'!$C$9:$D$12,2,FALSE))</f>
        <v/>
      </c>
      <c r="J115" s="23" t="str">
        <f t="shared" si="2"/>
        <v/>
      </c>
    </row>
    <row r="116" spans="2:10" ht="15" customHeight="1" x14ac:dyDescent="0.25">
      <c r="B116" s="64"/>
      <c r="C116" s="66"/>
      <c r="D116" s="68"/>
      <c r="E116" s="69"/>
      <c r="F116" s="69"/>
      <c r="G116" s="69"/>
      <c r="H116" s="67"/>
      <c r="I116" s="22" t="str">
        <f>IF(H116="","",VLOOKUP(H116,'BPU Alimentaires'!$C$9:$D$12,2,FALSE))</f>
        <v/>
      </c>
      <c r="J116" s="23" t="str">
        <f t="shared" si="2"/>
        <v/>
      </c>
    </row>
    <row r="117" spans="2:10" ht="15" customHeight="1" x14ac:dyDescent="0.25">
      <c r="B117" s="64"/>
      <c r="C117" s="66"/>
      <c r="D117" s="68"/>
      <c r="E117" s="69"/>
      <c r="F117" s="69"/>
      <c r="G117" s="69"/>
      <c r="H117" s="67"/>
      <c r="I117" s="22" t="str">
        <f>IF(H117="","",VLOOKUP(H117,'BPU Alimentaires'!$C$9:$D$12,2,FALSE))</f>
        <v/>
      </c>
      <c r="J117" s="23" t="str">
        <f t="shared" si="2"/>
        <v/>
      </c>
    </row>
    <row r="118" spans="2:10" ht="15" customHeight="1" x14ac:dyDescent="0.25">
      <c r="B118" s="64"/>
      <c r="C118" s="66"/>
      <c r="D118" s="68"/>
      <c r="E118" s="69"/>
      <c r="F118" s="69"/>
      <c r="G118" s="69"/>
      <c r="H118" s="67"/>
      <c r="I118" s="22" t="str">
        <f>IF(H118="","",VLOOKUP(H118,'BPU Alimentaires'!$C$9:$D$12,2,FALSE))</f>
        <v/>
      </c>
      <c r="J118" s="23" t="str">
        <f t="shared" si="2"/>
        <v/>
      </c>
    </row>
    <row r="119" spans="2:10" ht="15" customHeight="1" x14ac:dyDescent="0.25">
      <c r="B119" s="64"/>
      <c r="C119" s="66"/>
      <c r="D119" s="68"/>
      <c r="E119" s="69"/>
      <c r="F119" s="69"/>
      <c r="G119" s="69"/>
      <c r="H119" s="67"/>
      <c r="I119" s="22" t="str">
        <f>IF(H119="","",VLOOKUP(H119,'BPU Alimentaires'!$C$9:$D$12,2,FALSE))</f>
        <v/>
      </c>
      <c r="J119" s="23" t="str">
        <f t="shared" si="2"/>
        <v/>
      </c>
    </row>
    <row r="120" spans="2:10" ht="15" customHeight="1" x14ac:dyDescent="0.25">
      <c r="B120" s="64"/>
      <c r="C120" s="66"/>
      <c r="D120" s="68"/>
      <c r="E120" s="69"/>
      <c r="F120" s="69"/>
      <c r="G120" s="69"/>
      <c r="H120" s="67"/>
      <c r="I120" s="22" t="str">
        <f>IF(H120="","",VLOOKUP(H120,'BPU Alimentaires'!$C$9:$D$12,2,FALSE))</f>
        <v/>
      </c>
      <c r="J120" s="23" t="str">
        <f t="shared" si="2"/>
        <v/>
      </c>
    </row>
    <row r="121" spans="2:10" ht="15" customHeight="1" x14ac:dyDescent="0.25">
      <c r="B121" s="64"/>
      <c r="C121" s="66"/>
      <c r="D121" s="68"/>
      <c r="E121" s="69"/>
      <c r="F121" s="69"/>
      <c r="G121" s="69"/>
      <c r="H121" s="67"/>
      <c r="I121" s="22" t="str">
        <f>IF(H121="","",VLOOKUP(H121,'BPU Alimentaires'!$C$9:$D$12,2,FALSE))</f>
        <v/>
      </c>
      <c r="J121" s="23" t="str">
        <f t="shared" si="2"/>
        <v/>
      </c>
    </row>
    <row r="122" spans="2:10" ht="15" customHeight="1" x14ac:dyDescent="0.25">
      <c r="B122" s="64"/>
      <c r="C122" s="66"/>
      <c r="D122" s="68"/>
      <c r="E122" s="69"/>
      <c r="F122" s="69"/>
      <c r="G122" s="69"/>
      <c r="H122" s="67"/>
      <c r="I122" s="22" t="str">
        <f>IF(H122="","",VLOOKUP(H122,'BPU Alimentaires'!$C$9:$D$12,2,FALSE))</f>
        <v/>
      </c>
      <c r="J122" s="23" t="str">
        <f t="shared" si="2"/>
        <v/>
      </c>
    </row>
    <row r="123" spans="2:10" ht="15" customHeight="1" x14ac:dyDescent="0.25">
      <c r="B123" s="64"/>
      <c r="C123" s="66"/>
      <c r="D123" s="68"/>
      <c r="E123" s="69"/>
      <c r="F123" s="69"/>
      <c r="G123" s="69"/>
      <c r="H123" s="67"/>
      <c r="I123" s="22" t="str">
        <f>IF(H123="","",VLOOKUP(H123,'BPU Alimentaires'!$C$9:$D$12,2,FALSE))</f>
        <v/>
      </c>
      <c r="J123" s="23" t="str">
        <f t="shared" si="2"/>
        <v/>
      </c>
    </row>
    <row r="124" spans="2:10" ht="15" customHeight="1" x14ac:dyDescent="0.25">
      <c r="B124" s="64"/>
      <c r="C124" s="66"/>
      <c r="D124" s="68"/>
      <c r="E124" s="69"/>
      <c r="F124" s="69"/>
      <c r="G124" s="69"/>
      <c r="H124" s="67"/>
      <c r="I124" s="22" t="str">
        <f>IF(H124="","",VLOOKUP(H124,'BPU Alimentaires'!$C$9:$D$12,2,FALSE))</f>
        <v/>
      </c>
      <c r="J124" s="23" t="str">
        <f t="shared" si="2"/>
        <v/>
      </c>
    </row>
    <row r="125" spans="2:10" ht="15" customHeight="1" x14ac:dyDescent="0.25">
      <c r="B125" s="64"/>
      <c r="C125" s="66"/>
      <c r="D125" s="68"/>
      <c r="E125" s="69"/>
      <c r="F125" s="69"/>
      <c r="G125" s="69"/>
      <c r="H125" s="67"/>
      <c r="I125" s="22" t="str">
        <f>IF(H125="","",VLOOKUP(H125,'BPU Alimentaires'!$C$9:$D$12,2,FALSE))</f>
        <v/>
      </c>
      <c r="J125" s="23" t="str">
        <f t="shared" si="2"/>
        <v/>
      </c>
    </row>
    <row r="126" spans="2:10" ht="15" customHeight="1" x14ac:dyDescent="0.25">
      <c r="B126" s="64"/>
      <c r="C126" s="66"/>
      <c r="D126" s="68"/>
      <c r="E126" s="69"/>
      <c r="F126" s="69"/>
      <c r="G126" s="69"/>
      <c r="H126" s="67"/>
      <c r="I126" s="22" t="str">
        <f>IF(H126="","",VLOOKUP(H126,'BPU Alimentaires'!$C$9:$D$12,2,FALSE))</f>
        <v/>
      </c>
      <c r="J126" s="23" t="str">
        <f t="shared" si="2"/>
        <v/>
      </c>
    </row>
    <row r="127" spans="2:10" ht="15" customHeight="1" x14ac:dyDescent="0.25">
      <c r="B127" s="64"/>
      <c r="C127" s="66"/>
      <c r="D127" s="68"/>
      <c r="E127" s="69"/>
      <c r="F127" s="69"/>
      <c r="G127" s="69"/>
      <c r="H127" s="67"/>
      <c r="I127" s="22" t="str">
        <f>IF(H127="","",VLOOKUP(H127,'BPU Alimentaires'!$C$9:$D$12,2,FALSE))</f>
        <v/>
      </c>
      <c r="J127" s="23" t="str">
        <f t="shared" si="2"/>
        <v/>
      </c>
    </row>
    <row r="128" spans="2:10" ht="15" customHeight="1" x14ac:dyDescent="0.25">
      <c r="B128" s="64"/>
      <c r="C128" s="66"/>
      <c r="D128" s="68"/>
      <c r="E128" s="69"/>
      <c r="F128" s="69"/>
      <c r="G128" s="69"/>
      <c r="H128" s="67"/>
      <c r="I128" s="22" t="str">
        <f>IF(H128="","",VLOOKUP(H128,'BPU Alimentaires'!$C$9:$D$12,2,FALSE))</f>
        <v/>
      </c>
      <c r="J128" s="23" t="str">
        <f t="shared" si="2"/>
        <v/>
      </c>
    </row>
    <row r="129" spans="2:10" ht="15" customHeight="1" x14ac:dyDescent="0.25">
      <c r="B129" s="64"/>
      <c r="C129" s="66"/>
      <c r="D129" s="68"/>
      <c r="E129" s="69"/>
      <c r="F129" s="69"/>
      <c r="G129" s="69"/>
      <c r="H129" s="67"/>
      <c r="I129" s="22" t="str">
        <f>IF(H129="","",VLOOKUP(H129,'BPU Alimentaires'!$C$9:$D$12,2,FALSE))</f>
        <v/>
      </c>
      <c r="J129" s="23" t="str">
        <f t="shared" si="2"/>
        <v/>
      </c>
    </row>
    <row r="130" spans="2:10" ht="15" customHeight="1" x14ac:dyDescent="0.25">
      <c r="B130" s="64"/>
      <c r="C130" s="66"/>
      <c r="D130" s="68"/>
      <c r="E130" s="69"/>
      <c r="F130" s="69"/>
      <c r="G130" s="69"/>
      <c r="H130" s="67"/>
      <c r="I130" s="22" t="str">
        <f>IF(H130="","",VLOOKUP(H130,'BPU Alimentaires'!$C$9:$D$12,2,FALSE))</f>
        <v/>
      </c>
      <c r="J130" s="23" t="str">
        <f t="shared" si="2"/>
        <v/>
      </c>
    </row>
    <row r="131" spans="2:10" ht="15" customHeight="1" x14ac:dyDescent="0.25">
      <c r="B131" s="64"/>
      <c r="C131" s="66"/>
      <c r="D131" s="68"/>
      <c r="E131" s="69"/>
      <c r="F131" s="69"/>
      <c r="G131" s="69"/>
      <c r="H131" s="67"/>
      <c r="I131" s="22" t="str">
        <f>IF(H131="","",VLOOKUP(H131,'BPU Alimentaires'!$C$9:$D$12,2,FALSE))</f>
        <v/>
      </c>
      <c r="J131" s="23" t="str">
        <f t="shared" si="2"/>
        <v/>
      </c>
    </row>
    <row r="132" spans="2:10" ht="15" customHeight="1" x14ac:dyDescent="0.25">
      <c r="B132" s="64"/>
      <c r="C132" s="66"/>
      <c r="D132" s="68"/>
      <c r="E132" s="69"/>
      <c r="F132" s="69"/>
      <c r="G132" s="69"/>
      <c r="H132" s="67"/>
      <c r="I132" s="22" t="str">
        <f>IF(H132="","",VLOOKUP(H132,'BPU Alimentaires'!$C$9:$D$12,2,FALSE))</f>
        <v/>
      </c>
      <c r="J132" s="23" t="str">
        <f t="shared" si="2"/>
        <v/>
      </c>
    </row>
    <row r="133" spans="2:10" ht="15" customHeight="1" x14ac:dyDescent="0.25">
      <c r="B133" s="64"/>
      <c r="C133" s="66"/>
      <c r="D133" s="68"/>
      <c r="E133" s="69"/>
      <c r="F133" s="69"/>
      <c r="G133" s="69"/>
      <c r="H133" s="67"/>
      <c r="I133" s="22" t="str">
        <f>IF(H133="","",VLOOKUP(H133,'BPU Alimentaires'!$C$9:$D$12,2,FALSE))</f>
        <v/>
      </c>
      <c r="J133" s="23" t="str">
        <f t="shared" si="2"/>
        <v/>
      </c>
    </row>
    <row r="134" spans="2:10" ht="15" customHeight="1" x14ac:dyDescent="0.25">
      <c r="B134" s="64"/>
      <c r="C134" s="66"/>
      <c r="D134" s="68"/>
      <c r="E134" s="69"/>
      <c r="F134" s="69"/>
      <c r="G134" s="69"/>
      <c r="H134" s="67"/>
      <c r="I134" s="22" t="str">
        <f>IF(H134="","",VLOOKUP(H134,'BPU Alimentaires'!$C$9:$D$12,2,FALSE))</f>
        <v/>
      </c>
      <c r="J134" s="23" t="str">
        <f t="shared" si="2"/>
        <v/>
      </c>
    </row>
    <row r="135" spans="2:10" ht="15" customHeight="1" x14ac:dyDescent="0.25">
      <c r="B135" s="64"/>
      <c r="C135" s="66"/>
      <c r="D135" s="68"/>
      <c r="E135" s="69"/>
      <c r="F135" s="69"/>
      <c r="G135" s="69"/>
      <c r="H135" s="67"/>
      <c r="I135" s="22" t="str">
        <f>IF(H135="","",VLOOKUP(H135,'BPU Alimentaires'!$C$9:$D$12,2,FALSE))</f>
        <v/>
      </c>
      <c r="J135" s="23" t="str">
        <f t="shared" si="2"/>
        <v/>
      </c>
    </row>
    <row r="136" spans="2:10" ht="15" customHeight="1" x14ac:dyDescent="0.25">
      <c r="B136" s="64"/>
      <c r="C136" s="66"/>
      <c r="D136" s="68"/>
      <c r="E136" s="69"/>
      <c r="F136" s="69"/>
      <c r="G136" s="69"/>
      <c r="H136" s="67"/>
      <c r="I136" s="22" t="str">
        <f>IF(H136="","",VLOOKUP(H136,'BPU Alimentaires'!$C$9:$D$12,2,FALSE))</f>
        <v/>
      </c>
      <c r="J136" s="23" t="str">
        <f t="shared" si="2"/>
        <v/>
      </c>
    </row>
    <row r="137" spans="2:10" ht="15" customHeight="1" x14ac:dyDescent="0.25">
      <c r="B137" s="64"/>
      <c r="C137" s="66"/>
      <c r="D137" s="68"/>
      <c r="E137" s="69"/>
      <c r="F137" s="69"/>
      <c r="G137" s="69"/>
      <c r="H137" s="67"/>
      <c r="I137" s="22" t="str">
        <f>IF(H137="","",VLOOKUP(H137,'BPU Alimentaires'!$C$9:$D$12,2,FALSE))</f>
        <v/>
      </c>
      <c r="J137" s="23" t="str">
        <f t="shared" si="2"/>
        <v/>
      </c>
    </row>
    <row r="138" spans="2:10" ht="15" customHeight="1" x14ac:dyDescent="0.25">
      <c r="B138" s="64"/>
      <c r="C138" s="66"/>
      <c r="D138" s="68"/>
      <c r="E138" s="69"/>
      <c r="F138" s="69"/>
      <c r="G138" s="69"/>
      <c r="H138" s="67"/>
      <c r="I138" s="22" t="str">
        <f>IF(H138="","",VLOOKUP(H138,'BPU Alimentaires'!$C$9:$D$12,2,FALSE))</f>
        <v/>
      </c>
      <c r="J138" s="23" t="str">
        <f t="shared" si="2"/>
        <v/>
      </c>
    </row>
    <row r="139" spans="2:10" ht="15" customHeight="1" x14ac:dyDescent="0.25">
      <c r="B139" s="64"/>
      <c r="C139" s="66"/>
      <c r="D139" s="68"/>
      <c r="E139" s="69"/>
      <c r="F139" s="69"/>
      <c r="G139" s="69"/>
      <c r="H139" s="67"/>
      <c r="I139" s="22" t="str">
        <f>IF(H139="","",VLOOKUP(H139,'BPU Alimentaires'!$C$9:$D$12,2,FALSE))</f>
        <v/>
      </c>
      <c r="J139" s="23" t="str">
        <f t="shared" si="2"/>
        <v/>
      </c>
    </row>
    <row r="140" spans="2:10" ht="15" customHeight="1" x14ac:dyDescent="0.25">
      <c r="B140" s="64"/>
      <c r="C140" s="66"/>
      <c r="D140" s="68"/>
      <c r="E140" s="69"/>
      <c r="F140" s="69"/>
      <c r="G140" s="69"/>
      <c r="H140" s="67"/>
      <c r="I140" s="22" t="str">
        <f>IF(H140="","",VLOOKUP(H140,'BPU Alimentaires'!$C$9:$D$12,2,FALSE))</f>
        <v/>
      </c>
      <c r="J140" s="23" t="str">
        <f t="shared" si="2"/>
        <v/>
      </c>
    </row>
    <row r="141" spans="2:10" ht="15" customHeight="1" x14ac:dyDescent="0.25">
      <c r="B141" s="64"/>
      <c r="C141" s="66"/>
      <c r="D141" s="68"/>
      <c r="E141" s="69"/>
      <c r="F141" s="69"/>
      <c r="G141" s="69"/>
      <c r="H141" s="67"/>
      <c r="I141" s="22" t="str">
        <f>IF(H141="","",VLOOKUP(H141,'BPU Alimentaires'!$C$9:$D$12,2,FALSE))</f>
        <v/>
      </c>
      <c r="J141" s="23" t="str">
        <f t="shared" ref="J141:J176" si="3">IF(I141="","",ROUND(I141*1.1,2))</f>
        <v/>
      </c>
    </row>
    <row r="142" spans="2:10" ht="15" customHeight="1" x14ac:dyDescent="0.25">
      <c r="B142" s="64"/>
      <c r="C142" s="66"/>
      <c r="D142" s="68"/>
      <c r="E142" s="69"/>
      <c r="F142" s="69"/>
      <c r="G142" s="69"/>
      <c r="H142" s="67"/>
      <c r="I142" s="22" t="str">
        <f>IF(H142="","",VLOOKUP(H142,'BPU Alimentaires'!$C$9:$D$12,2,FALSE))</f>
        <v/>
      </c>
      <c r="J142" s="23" t="str">
        <f t="shared" si="3"/>
        <v/>
      </c>
    </row>
    <row r="143" spans="2:10" ht="15" customHeight="1" x14ac:dyDescent="0.25">
      <c r="B143" s="64"/>
      <c r="C143" s="66"/>
      <c r="D143" s="68"/>
      <c r="E143" s="69"/>
      <c r="F143" s="69"/>
      <c r="G143" s="69"/>
      <c r="H143" s="67"/>
      <c r="I143" s="22" t="str">
        <f>IF(H143="","",VLOOKUP(H143,'BPU Alimentaires'!$C$9:$D$12,2,FALSE))</f>
        <v/>
      </c>
      <c r="J143" s="23" t="str">
        <f t="shared" si="3"/>
        <v/>
      </c>
    </row>
    <row r="144" spans="2:10" ht="15" customHeight="1" x14ac:dyDescent="0.25">
      <c r="B144" s="64"/>
      <c r="C144" s="66"/>
      <c r="D144" s="68"/>
      <c r="E144" s="69"/>
      <c r="F144" s="69"/>
      <c r="G144" s="69"/>
      <c r="H144" s="67"/>
      <c r="I144" s="22" t="str">
        <f>IF(H144="","",VLOOKUP(H144,'BPU Alimentaires'!$C$9:$D$12,2,FALSE))</f>
        <v/>
      </c>
      <c r="J144" s="23" t="str">
        <f t="shared" si="3"/>
        <v/>
      </c>
    </row>
    <row r="145" spans="2:10" ht="15" customHeight="1" x14ac:dyDescent="0.25">
      <c r="B145" s="64"/>
      <c r="C145" s="66"/>
      <c r="D145" s="68"/>
      <c r="E145" s="69"/>
      <c r="F145" s="69"/>
      <c r="G145" s="69"/>
      <c r="H145" s="67"/>
      <c r="I145" s="22" t="str">
        <f>IF(H145="","",VLOOKUP(H145,'BPU Alimentaires'!$C$9:$D$12,2,FALSE))</f>
        <v/>
      </c>
      <c r="J145" s="23" t="str">
        <f t="shared" si="3"/>
        <v/>
      </c>
    </row>
    <row r="146" spans="2:10" ht="15" customHeight="1" x14ac:dyDescent="0.25">
      <c r="B146" s="64"/>
      <c r="C146" s="66"/>
      <c r="D146" s="68"/>
      <c r="E146" s="69"/>
      <c r="F146" s="69"/>
      <c r="G146" s="69"/>
      <c r="H146" s="67"/>
      <c r="I146" s="22" t="str">
        <f>IF(H146="","",VLOOKUP(H146,'BPU Alimentaires'!$C$9:$D$12,2,FALSE))</f>
        <v/>
      </c>
      <c r="J146" s="23" t="str">
        <f t="shared" si="3"/>
        <v/>
      </c>
    </row>
    <row r="147" spans="2:10" ht="15" customHeight="1" x14ac:dyDescent="0.25">
      <c r="B147" s="64"/>
      <c r="C147" s="66"/>
      <c r="D147" s="68"/>
      <c r="E147" s="69"/>
      <c r="F147" s="69"/>
      <c r="G147" s="69"/>
      <c r="H147" s="67"/>
      <c r="I147" s="22" t="str">
        <f>IF(H147="","",VLOOKUP(H147,'BPU Alimentaires'!$C$9:$D$12,2,FALSE))</f>
        <v/>
      </c>
      <c r="J147" s="23" t="str">
        <f t="shared" si="3"/>
        <v/>
      </c>
    </row>
    <row r="148" spans="2:10" ht="15" customHeight="1" x14ac:dyDescent="0.25">
      <c r="B148" s="64"/>
      <c r="C148" s="66"/>
      <c r="D148" s="68"/>
      <c r="E148" s="69"/>
      <c r="F148" s="69"/>
      <c r="G148" s="69"/>
      <c r="H148" s="67"/>
      <c r="I148" s="22" t="str">
        <f>IF(H148="","",VLOOKUP(H148,'BPU Alimentaires'!$C$9:$D$12,2,FALSE))</f>
        <v/>
      </c>
      <c r="J148" s="23" t="str">
        <f t="shared" si="3"/>
        <v/>
      </c>
    </row>
    <row r="149" spans="2:10" ht="15" customHeight="1" x14ac:dyDescent="0.25">
      <c r="B149" s="64"/>
      <c r="C149" s="66"/>
      <c r="D149" s="68"/>
      <c r="E149" s="69"/>
      <c r="F149" s="69"/>
      <c r="G149" s="69"/>
      <c r="H149" s="67"/>
      <c r="I149" s="22" t="str">
        <f>IF(H149="","",VLOOKUP(H149,'BPU Alimentaires'!$C$9:$D$12,2,FALSE))</f>
        <v/>
      </c>
      <c r="J149" s="23" t="str">
        <f t="shared" si="3"/>
        <v/>
      </c>
    </row>
    <row r="150" spans="2:10" ht="15" customHeight="1" x14ac:dyDescent="0.25">
      <c r="B150" s="64"/>
      <c r="C150" s="66"/>
      <c r="D150" s="68"/>
      <c r="E150" s="69"/>
      <c r="F150" s="69"/>
      <c r="G150" s="69"/>
      <c r="H150" s="67"/>
      <c r="I150" s="22" t="str">
        <f>IF(H150="","",VLOOKUP(H150,'BPU Alimentaires'!$C$9:$D$12,2,FALSE))</f>
        <v/>
      </c>
      <c r="J150" s="23" t="str">
        <f t="shared" si="3"/>
        <v/>
      </c>
    </row>
    <row r="151" spans="2:10" ht="15" customHeight="1" x14ac:dyDescent="0.25">
      <c r="B151" s="64"/>
      <c r="C151" s="66"/>
      <c r="D151" s="68"/>
      <c r="E151" s="69"/>
      <c r="F151" s="69"/>
      <c r="G151" s="69"/>
      <c r="H151" s="67"/>
      <c r="I151" s="22" t="str">
        <f>IF(H151="","",VLOOKUP(H151,'BPU Alimentaires'!$C$9:$D$12,2,FALSE))</f>
        <v/>
      </c>
      <c r="J151" s="23" t="str">
        <f t="shared" si="3"/>
        <v/>
      </c>
    </row>
    <row r="152" spans="2:10" ht="15" customHeight="1" x14ac:dyDescent="0.25">
      <c r="B152" s="64"/>
      <c r="C152" s="66"/>
      <c r="D152" s="68"/>
      <c r="E152" s="69"/>
      <c r="F152" s="69"/>
      <c r="G152" s="69"/>
      <c r="H152" s="67"/>
      <c r="I152" s="22" t="str">
        <f>IF(H152="","",VLOOKUP(H152,'BPU Alimentaires'!$C$9:$D$12,2,FALSE))</f>
        <v/>
      </c>
      <c r="J152" s="23" t="str">
        <f t="shared" si="3"/>
        <v/>
      </c>
    </row>
    <row r="153" spans="2:10" ht="15" customHeight="1" x14ac:dyDescent="0.25">
      <c r="B153" s="64"/>
      <c r="C153" s="66"/>
      <c r="D153" s="68"/>
      <c r="E153" s="69"/>
      <c r="F153" s="69"/>
      <c r="G153" s="69"/>
      <c r="H153" s="67"/>
      <c r="I153" s="22" t="str">
        <f>IF(H153="","",VLOOKUP(H153,'BPU Alimentaires'!$C$9:$D$12,2,FALSE))</f>
        <v/>
      </c>
      <c r="J153" s="23" t="str">
        <f t="shared" si="3"/>
        <v/>
      </c>
    </row>
    <row r="154" spans="2:10" ht="15" customHeight="1" x14ac:dyDescent="0.25">
      <c r="B154" s="64"/>
      <c r="C154" s="66"/>
      <c r="D154" s="68"/>
      <c r="E154" s="69"/>
      <c r="F154" s="69"/>
      <c r="G154" s="69"/>
      <c r="H154" s="67"/>
      <c r="I154" s="22" t="str">
        <f>IF(H154="","",VLOOKUP(H154,'BPU Alimentaires'!$C$9:$D$12,2,FALSE))</f>
        <v/>
      </c>
      <c r="J154" s="23" t="str">
        <f t="shared" si="3"/>
        <v/>
      </c>
    </row>
    <row r="155" spans="2:10" ht="15" customHeight="1" x14ac:dyDescent="0.25">
      <c r="B155" s="64"/>
      <c r="C155" s="66"/>
      <c r="D155" s="68"/>
      <c r="E155" s="69"/>
      <c r="F155" s="69"/>
      <c r="G155" s="69"/>
      <c r="H155" s="67"/>
      <c r="I155" s="22" t="str">
        <f>IF(H155="","",VLOOKUP(H155,'BPU Alimentaires'!$C$9:$D$12,2,FALSE))</f>
        <v/>
      </c>
      <c r="J155" s="23" t="str">
        <f t="shared" si="3"/>
        <v/>
      </c>
    </row>
    <row r="156" spans="2:10" ht="15" customHeight="1" x14ac:dyDescent="0.25">
      <c r="B156" s="64"/>
      <c r="C156" s="66"/>
      <c r="D156" s="68"/>
      <c r="E156" s="69"/>
      <c r="F156" s="69"/>
      <c r="G156" s="69"/>
      <c r="H156" s="67"/>
      <c r="I156" s="22" t="str">
        <f>IF(H156="","",VLOOKUP(H156,'BPU Alimentaires'!$C$9:$D$12,2,FALSE))</f>
        <v/>
      </c>
      <c r="J156" s="23" t="str">
        <f t="shared" si="3"/>
        <v/>
      </c>
    </row>
    <row r="157" spans="2:10" ht="15" customHeight="1" x14ac:dyDescent="0.25">
      <c r="B157" s="64"/>
      <c r="C157" s="66"/>
      <c r="D157" s="68"/>
      <c r="E157" s="69"/>
      <c r="F157" s="69"/>
      <c r="G157" s="69"/>
      <c r="H157" s="67"/>
      <c r="I157" s="22" t="str">
        <f>IF(H157="","",VLOOKUP(H157,'BPU Alimentaires'!$C$9:$D$12,2,FALSE))</f>
        <v/>
      </c>
      <c r="J157" s="23" t="str">
        <f t="shared" si="3"/>
        <v/>
      </c>
    </row>
    <row r="158" spans="2:10" ht="15" customHeight="1" x14ac:dyDescent="0.25">
      <c r="B158" s="64"/>
      <c r="C158" s="66"/>
      <c r="D158" s="68"/>
      <c r="E158" s="69"/>
      <c r="F158" s="69"/>
      <c r="G158" s="69"/>
      <c r="H158" s="67"/>
      <c r="I158" s="22" t="str">
        <f>IF(H158="","",VLOOKUP(H158,'BPU Alimentaires'!$C$9:$D$12,2,FALSE))</f>
        <v/>
      </c>
      <c r="J158" s="23" t="str">
        <f t="shared" si="3"/>
        <v/>
      </c>
    </row>
    <row r="159" spans="2:10" ht="15" customHeight="1" x14ac:dyDescent="0.25">
      <c r="B159" s="64"/>
      <c r="C159" s="66"/>
      <c r="D159" s="68"/>
      <c r="E159" s="69"/>
      <c r="F159" s="69"/>
      <c r="G159" s="69"/>
      <c r="H159" s="67"/>
      <c r="I159" s="22" t="str">
        <f>IF(H159="","",VLOOKUP(H159,'BPU Alimentaires'!$C$9:$D$12,2,FALSE))</f>
        <v/>
      </c>
      <c r="J159" s="23" t="str">
        <f t="shared" si="3"/>
        <v/>
      </c>
    </row>
    <row r="160" spans="2:10" ht="15" customHeight="1" x14ac:dyDescent="0.25">
      <c r="B160" s="64"/>
      <c r="C160" s="66"/>
      <c r="D160" s="68"/>
      <c r="E160" s="69"/>
      <c r="F160" s="69"/>
      <c r="G160" s="69"/>
      <c r="H160" s="67"/>
      <c r="I160" s="22" t="str">
        <f>IF(H160="","",VLOOKUP(H160,'BPU Alimentaires'!$C$9:$D$12,2,FALSE))</f>
        <v/>
      </c>
      <c r="J160" s="23" t="str">
        <f t="shared" si="3"/>
        <v/>
      </c>
    </row>
    <row r="161" spans="2:10" ht="15" customHeight="1" x14ac:dyDescent="0.25">
      <c r="B161" s="64"/>
      <c r="C161" s="66"/>
      <c r="D161" s="68"/>
      <c r="E161" s="69"/>
      <c r="F161" s="69"/>
      <c r="G161" s="69"/>
      <c r="H161" s="67"/>
      <c r="I161" s="22" t="str">
        <f>IF(H161="","",VLOOKUP(H161,'BPU Alimentaires'!$C$9:$D$12,2,FALSE))</f>
        <v/>
      </c>
      <c r="J161" s="23" t="str">
        <f t="shared" si="3"/>
        <v/>
      </c>
    </row>
    <row r="162" spans="2:10" ht="15" customHeight="1" x14ac:dyDescent="0.25">
      <c r="B162" s="64"/>
      <c r="C162" s="66"/>
      <c r="D162" s="68"/>
      <c r="E162" s="69"/>
      <c r="F162" s="69"/>
      <c r="G162" s="69"/>
      <c r="H162" s="67"/>
      <c r="I162" s="22" t="str">
        <f>IF(H162="","",VLOOKUP(H162,'BPU Alimentaires'!$C$9:$D$12,2,FALSE))</f>
        <v/>
      </c>
      <c r="J162" s="23" t="str">
        <f t="shared" si="3"/>
        <v/>
      </c>
    </row>
    <row r="163" spans="2:10" ht="15" customHeight="1" x14ac:dyDescent="0.25">
      <c r="B163" s="64"/>
      <c r="C163" s="66"/>
      <c r="D163" s="68"/>
      <c r="E163" s="69"/>
      <c r="F163" s="69"/>
      <c r="G163" s="69"/>
      <c r="H163" s="67"/>
      <c r="I163" s="22" t="str">
        <f>IF(H163="","",VLOOKUP(H163,'BPU Alimentaires'!$C$9:$D$12,2,FALSE))</f>
        <v/>
      </c>
      <c r="J163" s="23" t="str">
        <f t="shared" si="3"/>
        <v/>
      </c>
    </row>
    <row r="164" spans="2:10" ht="15" customHeight="1" x14ac:dyDescent="0.25">
      <c r="B164" s="64"/>
      <c r="C164" s="66"/>
      <c r="D164" s="68"/>
      <c r="E164" s="69"/>
      <c r="F164" s="69"/>
      <c r="G164" s="69"/>
      <c r="H164" s="67"/>
      <c r="I164" s="22" t="str">
        <f>IF(H164="","",VLOOKUP(H164,'BPU Alimentaires'!$C$9:$D$12,2,FALSE))</f>
        <v/>
      </c>
      <c r="J164" s="23" t="str">
        <f t="shared" si="3"/>
        <v/>
      </c>
    </row>
    <row r="165" spans="2:10" ht="15" customHeight="1" x14ac:dyDescent="0.25">
      <c r="B165" s="64"/>
      <c r="C165" s="66"/>
      <c r="D165" s="68"/>
      <c r="E165" s="69"/>
      <c r="F165" s="69"/>
      <c r="G165" s="69"/>
      <c r="H165" s="67"/>
      <c r="I165" s="22" t="str">
        <f>IF(H165="","",VLOOKUP(H165,'BPU Alimentaires'!$C$9:$D$12,2,FALSE))</f>
        <v/>
      </c>
      <c r="J165" s="23" t="str">
        <f t="shared" si="3"/>
        <v/>
      </c>
    </row>
    <row r="166" spans="2:10" ht="15" customHeight="1" x14ac:dyDescent="0.25">
      <c r="B166" s="64"/>
      <c r="C166" s="66"/>
      <c r="D166" s="68"/>
      <c r="E166" s="69"/>
      <c r="F166" s="69"/>
      <c r="G166" s="69"/>
      <c r="H166" s="67"/>
      <c r="I166" s="22" t="str">
        <f>IF(H166="","",VLOOKUP(H166,'BPU Alimentaires'!$C$9:$D$12,2,FALSE))</f>
        <v/>
      </c>
      <c r="J166" s="23" t="str">
        <f t="shared" si="3"/>
        <v/>
      </c>
    </row>
    <row r="167" spans="2:10" ht="15" customHeight="1" x14ac:dyDescent="0.25">
      <c r="B167" s="64"/>
      <c r="C167" s="66"/>
      <c r="D167" s="68"/>
      <c r="E167" s="69"/>
      <c r="F167" s="69"/>
      <c r="G167" s="69"/>
      <c r="H167" s="67"/>
      <c r="I167" s="22" t="str">
        <f>IF(H167="","",VLOOKUP(H167,'BPU Alimentaires'!$C$9:$D$12,2,FALSE))</f>
        <v/>
      </c>
      <c r="J167" s="23" t="str">
        <f t="shared" si="3"/>
        <v/>
      </c>
    </row>
    <row r="168" spans="2:10" ht="15" customHeight="1" x14ac:dyDescent="0.25">
      <c r="B168" s="64"/>
      <c r="C168" s="66"/>
      <c r="D168" s="68"/>
      <c r="E168" s="69"/>
      <c r="F168" s="69"/>
      <c r="G168" s="69"/>
      <c r="H168" s="67"/>
      <c r="I168" s="22" t="str">
        <f>IF(H168="","",VLOOKUP(H168,'BPU Alimentaires'!$C$9:$D$12,2,FALSE))</f>
        <v/>
      </c>
      <c r="J168" s="23" t="str">
        <f t="shared" si="3"/>
        <v/>
      </c>
    </row>
    <row r="169" spans="2:10" ht="15" customHeight="1" x14ac:dyDescent="0.25">
      <c r="B169" s="64"/>
      <c r="C169" s="66"/>
      <c r="D169" s="68"/>
      <c r="E169" s="69"/>
      <c r="F169" s="69"/>
      <c r="G169" s="69"/>
      <c r="H169" s="67"/>
      <c r="I169" s="22" t="str">
        <f>IF(H169="","",VLOOKUP(H169,'BPU Alimentaires'!$C$9:$D$12,2,FALSE))</f>
        <v/>
      </c>
      <c r="J169" s="23" t="str">
        <f t="shared" si="3"/>
        <v/>
      </c>
    </row>
    <row r="170" spans="2:10" ht="15" customHeight="1" x14ac:dyDescent="0.25">
      <c r="B170" s="64"/>
      <c r="C170" s="66"/>
      <c r="D170" s="68"/>
      <c r="E170" s="69"/>
      <c r="F170" s="69"/>
      <c r="G170" s="69"/>
      <c r="H170" s="67"/>
      <c r="I170" s="22" t="str">
        <f>IF(H170="","",VLOOKUP(H170,'BPU Alimentaires'!$C$9:$D$12,2,FALSE))</f>
        <v/>
      </c>
      <c r="J170" s="23" t="str">
        <f t="shared" si="3"/>
        <v/>
      </c>
    </row>
    <row r="171" spans="2:10" ht="15" customHeight="1" x14ac:dyDescent="0.25">
      <c r="B171" s="64"/>
      <c r="C171" s="66"/>
      <c r="D171" s="68"/>
      <c r="E171" s="69"/>
      <c r="F171" s="69"/>
      <c r="G171" s="69"/>
      <c r="H171" s="67"/>
      <c r="I171" s="22" t="str">
        <f>IF(H171="","",VLOOKUP(H171,'BPU Alimentaires'!$C$9:$D$12,2,FALSE))</f>
        <v/>
      </c>
      <c r="J171" s="23" t="str">
        <f t="shared" si="3"/>
        <v/>
      </c>
    </row>
    <row r="172" spans="2:10" ht="15" customHeight="1" x14ac:dyDescent="0.25">
      <c r="B172" s="64"/>
      <c r="C172" s="66"/>
      <c r="D172" s="68"/>
      <c r="E172" s="69"/>
      <c r="F172" s="69"/>
      <c r="G172" s="69"/>
      <c r="H172" s="67"/>
      <c r="I172" s="22" t="str">
        <f>IF(H172="","",VLOOKUP(H172,'BPU Alimentaires'!$C$9:$D$12,2,FALSE))</f>
        <v/>
      </c>
      <c r="J172" s="23" t="str">
        <f t="shared" si="3"/>
        <v/>
      </c>
    </row>
    <row r="173" spans="2:10" ht="15" customHeight="1" x14ac:dyDescent="0.25">
      <c r="B173" s="64"/>
      <c r="C173" s="66"/>
      <c r="D173" s="68"/>
      <c r="E173" s="69"/>
      <c r="F173" s="69"/>
      <c r="G173" s="69"/>
      <c r="H173" s="67"/>
      <c r="I173" s="22" t="str">
        <f>IF(H173="","",VLOOKUP(H173,'BPU Alimentaires'!$C$9:$D$12,2,FALSE))</f>
        <v/>
      </c>
      <c r="J173" s="23" t="str">
        <f t="shared" si="3"/>
        <v/>
      </c>
    </row>
    <row r="174" spans="2:10" ht="15" customHeight="1" x14ac:dyDescent="0.25">
      <c r="B174" s="64"/>
      <c r="C174" s="66"/>
      <c r="D174" s="68"/>
      <c r="E174" s="69"/>
      <c r="F174" s="69"/>
      <c r="G174" s="69"/>
      <c r="H174" s="67"/>
      <c r="I174" s="22" t="str">
        <f>IF(H174="","",VLOOKUP(H174,'BPU Alimentaires'!$C$9:$D$12,2,FALSE))</f>
        <v/>
      </c>
      <c r="J174" s="23" t="str">
        <f t="shared" si="3"/>
        <v/>
      </c>
    </row>
    <row r="175" spans="2:10" ht="15" customHeight="1" x14ac:dyDescent="0.25">
      <c r="B175" s="64"/>
      <c r="C175" s="66"/>
      <c r="D175" s="68"/>
      <c r="E175" s="69"/>
      <c r="F175" s="69"/>
      <c r="G175" s="69"/>
      <c r="H175" s="67"/>
      <c r="I175" s="22" t="str">
        <f>IF(H175="","",VLOOKUP(H175,'BPU Alimentaires'!$C$9:$D$12,2,FALSE))</f>
        <v/>
      </c>
      <c r="J175" s="23" t="str">
        <f t="shared" si="3"/>
        <v/>
      </c>
    </row>
    <row r="176" spans="2:10" ht="15" customHeight="1" x14ac:dyDescent="0.25">
      <c r="B176" s="64"/>
      <c r="C176" s="66"/>
      <c r="D176" s="68"/>
      <c r="E176" s="69"/>
      <c r="F176" s="69"/>
      <c r="G176" s="69"/>
      <c r="H176" s="67"/>
      <c r="I176" s="22" t="str">
        <f>IF(H176="","",VLOOKUP(H176,'BPU Alimentaires'!$C$9:$D$12,2,FALSE))</f>
        <v/>
      </c>
      <c r="J176" s="23" t="str">
        <f t="shared" si="3"/>
        <v/>
      </c>
    </row>
    <row r="177" spans="2:10" ht="15" customHeight="1" x14ac:dyDescent="0.25">
      <c r="B177" s="64"/>
      <c r="C177" s="66"/>
      <c r="D177" s="68"/>
      <c r="E177" s="69"/>
      <c r="F177" s="69"/>
      <c r="G177" s="69"/>
      <c r="H177" s="67"/>
      <c r="I177" s="22" t="str">
        <f>IF(H177="","",VLOOKUP(H177,'BPU Alimentaires'!$C$9:$D$12,2,FALSE))</f>
        <v/>
      </c>
      <c r="J177" s="23" t="str">
        <f t="shared" ref="J177:J238" si="4">IF(I177="","",ROUND(I177*1.1,2))</f>
        <v/>
      </c>
    </row>
    <row r="178" spans="2:10" ht="15" customHeight="1" x14ac:dyDescent="0.25">
      <c r="B178" s="64"/>
      <c r="C178" s="66"/>
      <c r="D178" s="68"/>
      <c r="E178" s="69"/>
      <c r="F178" s="69"/>
      <c r="G178" s="69"/>
      <c r="H178" s="67"/>
      <c r="I178" s="22" t="str">
        <f>IF(H178="","",VLOOKUP(H178,'BPU Alimentaires'!$C$9:$D$12,2,FALSE))</f>
        <v/>
      </c>
      <c r="J178" s="23" t="str">
        <f t="shared" si="4"/>
        <v/>
      </c>
    </row>
    <row r="179" spans="2:10" ht="15" customHeight="1" x14ac:dyDescent="0.25">
      <c r="B179" s="64"/>
      <c r="C179" s="66"/>
      <c r="D179" s="68"/>
      <c r="E179" s="69"/>
      <c r="F179" s="69"/>
      <c r="G179" s="69"/>
      <c r="H179" s="67"/>
      <c r="I179" s="22" t="str">
        <f>IF(H179="","",VLOOKUP(H179,'BPU Alimentaires'!$C$9:$D$12,2,FALSE))</f>
        <v/>
      </c>
      <c r="J179" s="23" t="str">
        <f t="shared" si="4"/>
        <v/>
      </c>
    </row>
    <row r="180" spans="2:10" ht="15" customHeight="1" x14ac:dyDescent="0.25">
      <c r="B180" s="64"/>
      <c r="C180" s="66"/>
      <c r="D180" s="68"/>
      <c r="E180" s="69"/>
      <c r="F180" s="69"/>
      <c r="G180" s="69"/>
      <c r="H180" s="67"/>
      <c r="I180" s="22" t="str">
        <f>IF(H180="","",VLOOKUP(H180,'BPU Alimentaires'!$C$9:$D$12,2,FALSE))</f>
        <v/>
      </c>
      <c r="J180" s="23" t="str">
        <f t="shared" si="4"/>
        <v/>
      </c>
    </row>
    <row r="181" spans="2:10" ht="15" customHeight="1" x14ac:dyDescent="0.25">
      <c r="B181" s="64"/>
      <c r="C181" s="66"/>
      <c r="D181" s="68"/>
      <c r="E181" s="69"/>
      <c r="F181" s="69"/>
      <c r="G181" s="69"/>
      <c r="H181" s="67"/>
      <c r="I181" s="22" t="str">
        <f>IF(H181="","",VLOOKUP(H181,'BPU Alimentaires'!$C$9:$D$12,2,FALSE))</f>
        <v/>
      </c>
      <c r="J181" s="23" t="str">
        <f t="shared" si="4"/>
        <v/>
      </c>
    </row>
    <row r="182" spans="2:10" ht="15" customHeight="1" x14ac:dyDescent="0.25">
      <c r="B182" s="64"/>
      <c r="C182" s="66"/>
      <c r="D182" s="68"/>
      <c r="E182" s="69"/>
      <c r="F182" s="69"/>
      <c r="G182" s="69"/>
      <c r="H182" s="67"/>
      <c r="I182" s="22" t="str">
        <f>IF(H182="","",VLOOKUP(H182,'BPU Alimentaires'!$C$9:$D$12,2,FALSE))</f>
        <v/>
      </c>
      <c r="J182" s="23" t="str">
        <f t="shared" si="4"/>
        <v/>
      </c>
    </row>
    <row r="183" spans="2:10" ht="15" customHeight="1" x14ac:dyDescent="0.25">
      <c r="B183" s="64"/>
      <c r="C183" s="66"/>
      <c r="D183" s="68"/>
      <c r="E183" s="69"/>
      <c r="F183" s="69"/>
      <c r="G183" s="69"/>
      <c r="H183" s="67"/>
      <c r="I183" s="22" t="str">
        <f>IF(H183="","",VLOOKUP(H183,'BPU Alimentaires'!$C$9:$D$12,2,FALSE))</f>
        <v/>
      </c>
      <c r="J183" s="23" t="str">
        <f t="shared" si="4"/>
        <v/>
      </c>
    </row>
    <row r="184" spans="2:10" ht="15" customHeight="1" x14ac:dyDescent="0.25">
      <c r="B184" s="64"/>
      <c r="C184" s="66"/>
      <c r="D184" s="68"/>
      <c r="E184" s="69"/>
      <c r="F184" s="69"/>
      <c r="G184" s="69"/>
      <c r="H184" s="67"/>
      <c r="I184" s="22" t="str">
        <f>IF(H184="","",VLOOKUP(H184,'BPU Alimentaires'!$C$9:$D$12,2,FALSE))</f>
        <v/>
      </c>
      <c r="J184" s="23" t="str">
        <f t="shared" si="4"/>
        <v/>
      </c>
    </row>
    <row r="185" spans="2:10" ht="15" customHeight="1" x14ac:dyDescent="0.25">
      <c r="B185" s="64"/>
      <c r="C185" s="66"/>
      <c r="D185" s="68"/>
      <c r="E185" s="69"/>
      <c r="F185" s="69"/>
      <c r="G185" s="69"/>
      <c r="H185" s="67"/>
      <c r="I185" s="22" t="str">
        <f>IF(H185="","",VLOOKUP(H185,'BPU Alimentaires'!$C$9:$D$12,2,FALSE))</f>
        <v/>
      </c>
      <c r="J185" s="23" t="str">
        <f t="shared" si="4"/>
        <v/>
      </c>
    </row>
    <row r="186" spans="2:10" ht="15" customHeight="1" x14ac:dyDescent="0.25">
      <c r="B186" s="64"/>
      <c r="C186" s="66"/>
      <c r="D186" s="68"/>
      <c r="E186" s="69"/>
      <c r="F186" s="69"/>
      <c r="G186" s="69"/>
      <c r="H186" s="67"/>
      <c r="I186" s="22" t="str">
        <f>IF(H186="","",VLOOKUP(H186,'BPU Alimentaires'!$C$9:$D$12,2,FALSE))</f>
        <v/>
      </c>
      <c r="J186" s="23" t="str">
        <f t="shared" si="4"/>
        <v/>
      </c>
    </row>
    <row r="187" spans="2:10" ht="15" customHeight="1" x14ac:dyDescent="0.25">
      <c r="B187" s="64"/>
      <c r="C187" s="66"/>
      <c r="D187" s="68"/>
      <c r="E187" s="69"/>
      <c r="F187" s="69"/>
      <c r="G187" s="69"/>
      <c r="H187" s="67"/>
      <c r="I187" s="22" t="str">
        <f>IF(H187="","",VLOOKUP(H187,'BPU Alimentaires'!$C$9:$D$12,2,FALSE))</f>
        <v/>
      </c>
      <c r="J187" s="23" t="str">
        <f t="shared" si="4"/>
        <v/>
      </c>
    </row>
    <row r="188" spans="2:10" ht="15" customHeight="1" x14ac:dyDescent="0.25">
      <c r="B188" s="64"/>
      <c r="C188" s="66"/>
      <c r="D188" s="68"/>
      <c r="E188" s="69"/>
      <c r="F188" s="69"/>
      <c r="G188" s="69"/>
      <c r="H188" s="67"/>
      <c r="I188" s="22" t="str">
        <f>IF(H188="","",VLOOKUP(H188,'BPU Alimentaires'!$C$9:$D$12,2,FALSE))</f>
        <v/>
      </c>
      <c r="J188" s="23" t="str">
        <f t="shared" si="4"/>
        <v/>
      </c>
    </row>
    <row r="189" spans="2:10" ht="15" customHeight="1" x14ac:dyDescent="0.25">
      <c r="B189" s="64"/>
      <c r="C189" s="66"/>
      <c r="D189" s="68"/>
      <c r="E189" s="69"/>
      <c r="F189" s="69"/>
      <c r="G189" s="69"/>
      <c r="H189" s="67"/>
      <c r="I189" s="22" t="str">
        <f>IF(H189="","",VLOOKUP(H189,'BPU Alimentaires'!$C$9:$D$12,2,FALSE))</f>
        <v/>
      </c>
      <c r="J189" s="23" t="str">
        <f t="shared" si="4"/>
        <v/>
      </c>
    </row>
    <row r="190" spans="2:10" ht="15" customHeight="1" x14ac:dyDescent="0.25">
      <c r="B190" s="64"/>
      <c r="C190" s="66"/>
      <c r="D190" s="68"/>
      <c r="E190" s="69"/>
      <c r="F190" s="69"/>
      <c r="G190" s="69"/>
      <c r="H190" s="67"/>
      <c r="I190" s="22" t="str">
        <f>IF(H190="","",VLOOKUP(H190,'BPU Alimentaires'!$C$9:$D$12,2,FALSE))</f>
        <v/>
      </c>
      <c r="J190" s="23" t="str">
        <f t="shared" si="4"/>
        <v/>
      </c>
    </row>
    <row r="191" spans="2:10" ht="15" customHeight="1" x14ac:dyDescent="0.25">
      <c r="B191" s="64"/>
      <c r="C191" s="66"/>
      <c r="D191" s="68"/>
      <c r="E191" s="69"/>
      <c r="F191" s="69"/>
      <c r="G191" s="69"/>
      <c r="H191" s="67"/>
      <c r="I191" s="22" t="str">
        <f>IF(H191="","",VLOOKUP(H191,'BPU Alimentaires'!$C$9:$D$12,2,FALSE))</f>
        <v/>
      </c>
      <c r="J191" s="23" t="str">
        <f t="shared" si="4"/>
        <v/>
      </c>
    </row>
    <row r="192" spans="2:10" ht="15" customHeight="1" x14ac:dyDescent="0.25">
      <c r="B192" s="64"/>
      <c r="C192" s="66"/>
      <c r="D192" s="68"/>
      <c r="E192" s="69"/>
      <c r="F192" s="69"/>
      <c r="G192" s="69"/>
      <c r="H192" s="67"/>
      <c r="I192" s="22" t="str">
        <f>IF(H192="","",VLOOKUP(H192,'BPU Alimentaires'!$C$9:$D$12,2,FALSE))</f>
        <v/>
      </c>
      <c r="J192" s="23" t="str">
        <f t="shared" si="4"/>
        <v/>
      </c>
    </row>
    <row r="193" spans="2:10" ht="15" customHeight="1" x14ac:dyDescent="0.25">
      <c r="B193" s="64"/>
      <c r="C193" s="66"/>
      <c r="D193" s="68"/>
      <c r="E193" s="69"/>
      <c r="F193" s="69"/>
      <c r="G193" s="69"/>
      <c r="H193" s="67"/>
      <c r="I193" s="22" t="str">
        <f>IF(H193="","",VLOOKUP(H193,'BPU Alimentaires'!$C$9:$D$12,2,FALSE))</f>
        <v/>
      </c>
      <c r="J193" s="23" t="str">
        <f t="shared" si="4"/>
        <v/>
      </c>
    </row>
    <row r="194" spans="2:10" ht="15" customHeight="1" x14ac:dyDescent="0.25">
      <c r="B194" s="64"/>
      <c r="C194" s="66"/>
      <c r="D194" s="68"/>
      <c r="E194" s="69"/>
      <c r="F194" s="69"/>
      <c r="G194" s="69"/>
      <c r="H194" s="67"/>
      <c r="I194" s="22" t="str">
        <f>IF(H194="","",VLOOKUP(H194,'BPU Alimentaires'!$C$9:$D$12,2,FALSE))</f>
        <v/>
      </c>
      <c r="J194" s="23" t="str">
        <f t="shared" si="4"/>
        <v/>
      </c>
    </row>
    <row r="195" spans="2:10" ht="15" customHeight="1" x14ac:dyDescent="0.25">
      <c r="B195" s="64"/>
      <c r="C195" s="66"/>
      <c r="D195" s="68"/>
      <c r="E195" s="69"/>
      <c r="F195" s="69"/>
      <c r="G195" s="69"/>
      <c r="H195" s="67"/>
      <c r="I195" s="22" t="str">
        <f>IF(H195="","",VLOOKUP(H195,'BPU Alimentaires'!$C$9:$D$12,2,FALSE))</f>
        <v/>
      </c>
      <c r="J195" s="23" t="str">
        <f t="shared" si="4"/>
        <v/>
      </c>
    </row>
    <row r="196" spans="2:10" ht="15" customHeight="1" x14ac:dyDescent="0.25">
      <c r="B196" s="64"/>
      <c r="C196" s="66"/>
      <c r="D196" s="68"/>
      <c r="E196" s="69"/>
      <c r="F196" s="69"/>
      <c r="G196" s="69"/>
      <c r="H196" s="67"/>
      <c r="I196" s="22" t="str">
        <f>IF(H196="","",VLOOKUP(H196,'BPU Alimentaires'!$C$9:$D$12,2,FALSE))</f>
        <v/>
      </c>
      <c r="J196" s="23" t="str">
        <f t="shared" si="4"/>
        <v/>
      </c>
    </row>
    <row r="197" spans="2:10" ht="15" customHeight="1" x14ac:dyDescent="0.25">
      <c r="B197" s="64"/>
      <c r="C197" s="66"/>
      <c r="D197" s="68"/>
      <c r="E197" s="69"/>
      <c r="F197" s="69"/>
      <c r="G197" s="69"/>
      <c r="H197" s="67"/>
      <c r="I197" s="22" t="str">
        <f>IF(H197="","",VLOOKUP(H197,'BPU Alimentaires'!$C$9:$D$12,2,FALSE))</f>
        <v/>
      </c>
      <c r="J197" s="23" t="str">
        <f t="shared" si="4"/>
        <v/>
      </c>
    </row>
    <row r="198" spans="2:10" ht="15" customHeight="1" x14ac:dyDescent="0.25">
      <c r="B198" s="64"/>
      <c r="C198" s="66"/>
      <c r="D198" s="68"/>
      <c r="E198" s="69"/>
      <c r="F198" s="69"/>
      <c r="G198" s="69"/>
      <c r="H198" s="67"/>
      <c r="I198" s="22" t="str">
        <f>IF(H198="","",VLOOKUP(H198,'BPU Alimentaires'!$C$9:$D$12,2,FALSE))</f>
        <v/>
      </c>
      <c r="J198" s="23" t="str">
        <f t="shared" si="4"/>
        <v/>
      </c>
    </row>
    <row r="199" spans="2:10" ht="15" customHeight="1" x14ac:dyDescent="0.25">
      <c r="B199" s="64"/>
      <c r="C199" s="66"/>
      <c r="D199" s="68"/>
      <c r="E199" s="69"/>
      <c r="F199" s="69"/>
      <c r="G199" s="69"/>
      <c r="H199" s="67"/>
      <c r="I199" s="22" t="str">
        <f>IF(H199="","",VLOOKUP(H199,'BPU Alimentaires'!$C$9:$D$12,2,FALSE))</f>
        <v/>
      </c>
      <c r="J199" s="23" t="str">
        <f t="shared" si="4"/>
        <v/>
      </c>
    </row>
    <row r="200" spans="2:10" ht="15" customHeight="1" x14ac:dyDescent="0.25">
      <c r="B200" s="64"/>
      <c r="C200" s="66"/>
      <c r="D200" s="68"/>
      <c r="E200" s="69"/>
      <c r="F200" s="69"/>
      <c r="G200" s="69"/>
      <c r="H200" s="67"/>
      <c r="I200" s="22" t="str">
        <f>IF(H200="","",VLOOKUP(H200,'BPU Alimentaires'!$C$9:$D$12,2,FALSE))</f>
        <v/>
      </c>
      <c r="J200" s="23" t="str">
        <f t="shared" si="4"/>
        <v/>
      </c>
    </row>
    <row r="201" spans="2:10" ht="15" customHeight="1" x14ac:dyDescent="0.25">
      <c r="B201" s="64"/>
      <c r="C201" s="66"/>
      <c r="D201" s="68"/>
      <c r="E201" s="69"/>
      <c r="F201" s="69"/>
      <c r="G201" s="69"/>
      <c r="H201" s="67"/>
      <c r="I201" s="22" t="str">
        <f>IF(H201="","",VLOOKUP(H201,'BPU Alimentaires'!$C$9:$D$12,2,FALSE))</f>
        <v/>
      </c>
      <c r="J201" s="23" t="str">
        <f t="shared" si="4"/>
        <v/>
      </c>
    </row>
    <row r="202" spans="2:10" ht="15" customHeight="1" x14ac:dyDescent="0.25">
      <c r="B202" s="64"/>
      <c r="C202" s="66"/>
      <c r="D202" s="68"/>
      <c r="E202" s="69"/>
      <c r="F202" s="69"/>
      <c r="G202" s="69"/>
      <c r="H202" s="67"/>
      <c r="I202" s="22" t="str">
        <f>IF(H202="","",VLOOKUP(H202,'BPU Alimentaires'!$C$9:$D$12,2,FALSE))</f>
        <v/>
      </c>
      <c r="J202" s="23" t="str">
        <f t="shared" si="4"/>
        <v/>
      </c>
    </row>
    <row r="203" spans="2:10" ht="15" customHeight="1" x14ac:dyDescent="0.25">
      <c r="B203" s="64"/>
      <c r="C203" s="66"/>
      <c r="D203" s="68"/>
      <c r="E203" s="69"/>
      <c r="F203" s="69"/>
      <c r="G203" s="69"/>
      <c r="H203" s="67"/>
      <c r="I203" s="22" t="str">
        <f>IF(H203="","",VLOOKUP(H203,'BPU Alimentaires'!$C$9:$D$12,2,FALSE))</f>
        <v/>
      </c>
      <c r="J203" s="23" t="str">
        <f t="shared" si="4"/>
        <v/>
      </c>
    </row>
    <row r="204" spans="2:10" ht="15" customHeight="1" x14ac:dyDescent="0.25">
      <c r="B204" s="64"/>
      <c r="C204" s="66"/>
      <c r="D204" s="68"/>
      <c r="E204" s="69"/>
      <c r="F204" s="69"/>
      <c r="G204" s="69"/>
      <c r="H204" s="67"/>
      <c r="I204" s="22" t="str">
        <f>IF(H204="","",VLOOKUP(H204,'BPU Alimentaires'!$C$9:$D$12,2,FALSE))</f>
        <v/>
      </c>
      <c r="J204" s="23" t="str">
        <f t="shared" si="4"/>
        <v/>
      </c>
    </row>
    <row r="205" spans="2:10" ht="15" customHeight="1" x14ac:dyDescent="0.25">
      <c r="B205" s="64"/>
      <c r="C205" s="66"/>
      <c r="D205" s="68"/>
      <c r="E205" s="69"/>
      <c r="F205" s="69"/>
      <c r="G205" s="69"/>
      <c r="H205" s="67"/>
      <c r="I205" s="22" t="str">
        <f>IF(H205="","",VLOOKUP(H205,'BPU Alimentaires'!$C$9:$D$12,2,FALSE))</f>
        <v/>
      </c>
      <c r="J205" s="23" t="str">
        <f t="shared" si="4"/>
        <v/>
      </c>
    </row>
    <row r="206" spans="2:10" ht="15" customHeight="1" x14ac:dyDescent="0.25">
      <c r="B206" s="64"/>
      <c r="C206" s="66"/>
      <c r="D206" s="68"/>
      <c r="E206" s="69"/>
      <c r="F206" s="69"/>
      <c r="G206" s="69"/>
      <c r="H206" s="67"/>
      <c r="I206" s="22" t="str">
        <f>IF(H206="","",VLOOKUP(H206,'BPU Alimentaires'!$C$9:$D$12,2,FALSE))</f>
        <v/>
      </c>
      <c r="J206" s="23" t="str">
        <f t="shared" si="4"/>
        <v/>
      </c>
    </row>
    <row r="207" spans="2:10" ht="15" customHeight="1" x14ac:dyDescent="0.25">
      <c r="B207" s="64"/>
      <c r="C207" s="66"/>
      <c r="D207" s="68"/>
      <c r="E207" s="69"/>
      <c r="F207" s="69"/>
      <c r="G207" s="69"/>
      <c r="H207" s="67"/>
      <c r="I207" s="22" t="str">
        <f>IF(H207="","",VLOOKUP(H207,'BPU Alimentaires'!$C$9:$D$12,2,FALSE))</f>
        <v/>
      </c>
      <c r="J207" s="23" t="str">
        <f t="shared" si="4"/>
        <v/>
      </c>
    </row>
    <row r="208" spans="2:10" ht="15" customHeight="1" x14ac:dyDescent="0.25">
      <c r="B208" s="64"/>
      <c r="C208" s="66"/>
      <c r="D208" s="68"/>
      <c r="E208" s="69"/>
      <c r="F208" s="69"/>
      <c r="G208" s="69"/>
      <c r="H208" s="67"/>
      <c r="I208" s="22" t="str">
        <f>IF(H208="","",VLOOKUP(H208,'BPU Alimentaires'!$C$9:$D$12,2,FALSE))</f>
        <v/>
      </c>
      <c r="J208" s="23" t="str">
        <f t="shared" si="4"/>
        <v/>
      </c>
    </row>
    <row r="209" spans="2:10" ht="15" customHeight="1" x14ac:dyDescent="0.25">
      <c r="B209" s="64"/>
      <c r="C209" s="66"/>
      <c r="D209" s="68"/>
      <c r="E209" s="69"/>
      <c r="F209" s="69"/>
      <c r="G209" s="69"/>
      <c r="H209" s="67"/>
      <c r="I209" s="22" t="str">
        <f>IF(H209="","",VLOOKUP(H209,'BPU Alimentaires'!$C$9:$D$12,2,FALSE))</f>
        <v/>
      </c>
      <c r="J209" s="23" t="str">
        <f t="shared" si="4"/>
        <v/>
      </c>
    </row>
    <row r="210" spans="2:10" ht="15" customHeight="1" x14ac:dyDescent="0.25">
      <c r="B210" s="64"/>
      <c r="C210" s="66"/>
      <c r="D210" s="68"/>
      <c r="E210" s="69"/>
      <c r="F210" s="69"/>
      <c r="G210" s="69"/>
      <c r="H210" s="67"/>
      <c r="I210" s="22" t="str">
        <f>IF(H210="","",VLOOKUP(H210,'BPU Alimentaires'!$C$9:$D$12,2,FALSE))</f>
        <v/>
      </c>
      <c r="J210" s="23" t="str">
        <f t="shared" si="4"/>
        <v/>
      </c>
    </row>
    <row r="211" spans="2:10" ht="15" customHeight="1" x14ac:dyDescent="0.25">
      <c r="B211" s="64"/>
      <c r="C211" s="66"/>
      <c r="D211" s="68"/>
      <c r="E211" s="69"/>
      <c r="F211" s="69"/>
      <c r="G211" s="69"/>
      <c r="H211" s="67"/>
      <c r="I211" s="22" t="str">
        <f>IF(H211="","",VLOOKUP(H211,'BPU Alimentaires'!$C$9:$D$12,2,FALSE))</f>
        <v/>
      </c>
      <c r="J211" s="23" t="str">
        <f t="shared" si="4"/>
        <v/>
      </c>
    </row>
    <row r="212" spans="2:10" ht="15" customHeight="1" x14ac:dyDescent="0.25">
      <c r="B212" s="64"/>
      <c r="C212" s="66"/>
      <c r="D212" s="68"/>
      <c r="E212" s="69"/>
      <c r="F212" s="69"/>
      <c r="G212" s="69"/>
      <c r="H212" s="67"/>
      <c r="I212" s="22" t="str">
        <f>IF(H212="","",VLOOKUP(H212,'BPU Alimentaires'!$C$9:$D$12,2,FALSE))</f>
        <v/>
      </c>
      <c r="J212" s="23" t="str">
        <f t="shared" si="4"/>
        <v/>
      </c>
    </row>
    <row r="213" spans="2:10" ht="15" customHeight="1" x14ac:dyDescent="0.25">
      <c r="B213" s="64"/>
      <c r="C213" s="66"/>
      <c r="D213" s="68"/>
      <c r="E213" s="69"/>
      <c r="F213" s="69"/>
      <c r="G213" s="69"/>
      <c r="H213" s="67"/>
      <c r="I213" s="22" t="str">
        <f>IF(H213="","",VLOOKUP(H213,'BPU Alimentaires'!$C$9:$D$12,2,FALSE))</f>
        <v/>
      </c>
      <c r="J213" s="23" t="str">
        <f t="shared" si="4"/>
        <v/>
      </c>
    </row>
    <row r="214" spans="2:10" ht="15" customHeight="1" x14ac:dyDescent="0.25">
      <c r="B214" s="64"/>
      <c r="C214" s="66"/>
      <c r="D214" s="68"/>
      <c r="E214" s="69"/>
      <c r="F214" s="69"/>
      <c r="G214" s="69"/>
      <c r="H214" s="67"/>
      <c r="I214" s="22" t="str">
        <f>IF(H214="","",VLOOKUP(H214,'BPU Alimentaires'!$C$9:$D$12,2,FALSE))</f>
        <v/>
      </c>
      <c r="J214" s="23" t="str">
        <f t="shared" si="4"/>
        <v/>
      </c>
    </row>
    <row r="215" spans="2:10" ht="15" customHeight="1" x14ac:dyDescent="0.25">
      <c r="B215" s="64"/>
      <c r="C215" s="66"/>
      <c r="D215" s="68"/>
      <c r="E215" s="69"/>
      <c r="F215" s="69"/>
      <c r="G215" s="69"/>
      <c r="H215" s="67"/>
      <c r="I215" s="22" t="str">
        <f>IF(H215="","",VLOOKUP(H215,'BPU Alimentaires'!$C$9:$D$12,2,FALSE))</f>
        <v/>
      </c>
      <c r="J215" s="23" t="str">
        <f t="shared" si="4"/>
        <v/>
      </c>
    </row>
    <row r="216" spans="2:10" ht="15" customHeight="1" x14ac:dyDescent="0.25">
      <c r="B216" s="64"/>
      <c r="C216" s="66"/>
      <c r="D216" s="68"/>
      <c r="E216" s="69"/>
      <c r="F216" s="69"/>
      <c r="G216" s="69"/>
      <c r="H216" s="67"/>
      <c r="I216" s="22" t="str">
        <f>IF(H216="","",VLOOKUP(H216,'BPU Alimentaires'!$C$9:$D$12,2,FALSE))</f>
        <v/>
      </c>
      <c r="J216" s="23" t="str">
        <f t="shared" si="4"/>
        <v/>
      </c>
    </row>
    <row r="217" spans="2:10" ht="15" customHeight="1" x14ac:dyDescent="0.25">
      <c r="B217" s="64"/>
      <c r="C217" s="66"/>
      <c r="D217" s="68"/>
      <c r="E217" s="69"/>
      <c r="F217" s="69"/>
      <c r="G217" s="69"/>
      <c r="H217" s="67"/>
      <c r="I217" s="22" t="str">
        <f>IF(H217="","",VLOOKUP(H217,'BPU Alimentaires'!$C$9:$D$12,2,FALSE))</f>
        <v/>
      </c>
      <c r="J217" s="23" t="str">
        <f t="shared" si="4"/>
        <v/>
      </c>
    </row>
    <row r="218" spans="2:10" ht="15" customHeight="1" x14ac:dyDescent="0.25">
      <c r="B218" s="64"/>
      <c r="C218" s="66"/>
      <c r="D218" s="68"/>
      <c r="E218" s="69"/>
      <c r="F218" s="69"/>
      <c r="G218" s="69"/>
      <c r="H218" s="67"/>
      <c r="I218" s="22" t="str">
        <f>IF(H218="","",VLOOKUP(H218,'BPU Alimentaires'!$C$9:$D$12,2,FALSE))</f>
        <v/>
      </c>
      <c r="J218" s="23" t="str">
        <f t="shared" si="4"/>
        <v/>
      </c>
    </row>
    <row r="219" spans="2:10" ht="15" customHeight="1" x14ac:dyDescent="0.25">
      <c r="B219" s="64"/>
      <c r="C219" s="66"/>
      <c r="D219" s="68"/>
      <c r="E219" s="69"/>
      <c r="F219" s="69"/>
      <c r="G219" s="69"/>
      <c r="H219" s="67"/>
      <c r="I219" s="22" t="str">
        <f>IF(H219="","",VLOOKUP(H219,'BPU Alimentaires'!$C$9:$D$12,2,FALSE))</f>
        <v/>
      </c>
      <c r="J219" s="23" t="str">
        <f t="shared" si="4"/>
        <v/>
      </c>
    </row>
    <row r="220" spans="2:10" ht="15" customHeight="1" x14ac:dyDescent="0.25">
      <c r="B220" s="64"/>
      <c r="C220" s="66"/>
      <c r="D220" s="68"/>
      <c r="E220" s="69"/>
      <c r="F220" s="69"/>
      <c r="G220" s="69"/>
      <c r="H220" s="67"/>
      <c r="I220" s="22" t="str">
        <f>IF(H220="","",VLOOKUP(H220,'BPU Alimentaires'!$C$9:$D$12,2,FALSE))</f>
        <v/>
      </c>
      <c r="J220" s="23" t="str">
        <f t="shared" si="4"/>
        <v/>
      </c>
    </row>
    <row r="221" spans="2:10" ht="15" customHeight="1" x14ac:dyDescent="0.25">
      <c r="B221" s="64"/>
      <c r="C221" s="66"/>
      <c r="D221" s="68"/>
      <c r="E221" s="69"/>
      <c r="F221" s="69"/>
      <c r="G221" s="69"/>
      <c r="H221" s="67"/>
      <c r="I221" s="22" t="str">
        <f>IF(H221="","",VLOOKUP(H221,'BPU Alimentaires'!$C$9:$D$12,2,FALSE))</f>
        <v/>
      </c>
      <c r="J221" s="23" t="str">
        <f t="shared" si="4"/>
        <v/>
      </c>
    </row>
    <row r="222" spans="2:10" ht="15" customHeight="1" x14ac:dyDescent="0.25">
      <c r="B222" s="64"/>
      <c r="C222" s="66"/>
      <c r="D222" s="68"/>
      <c r="E222" s="69"/>
      <c r="F222" s="69"/>
      <c r="G222" s="69"/>
      <c r="H222" s="67"/>
      <c r="I222" s="22" t="str">
        <f>IF(H222="","",VLOOKUP(H222,'BPU Alimentaires'!$C$9:$D$12,2,FALSE))</f>
        <v/>
      </c>
      <c r="J222" s="23" t="str">
        <f t="shared" si="4"/>
        <v/>
      </c>
    </row>
    <row r="223" spans="2:10" ht="15" customHeight="1" x14ac:dyDescent="0.25">
      <c r="B223" s="64"/>
      <c r="C223" s="66"/>
      <c r="D223" s="68"/>
      <c r="E223" s="69"/>
      <c r="F223" s="69"/>
      <c r="G223" s="69"/>
      <c r="H223" s="67"/>
      <c r="I223" s="22" t="str">
        <f>IF(H223="","",VLOOKUP(H223,'BPU Alimentaires'!$C$9:$D$12,2,FALSE))</f>
        <v/>
      </c>
      <c r="J223" s="23" t="str">
        <f t="shared" si="4"/>
        <v/>
      </c>
    </row>
    <row r="224" spans="2:10" ht="15" customHeight="1" x14ac:dyDescent="0.25">
      <c r="B224" s="64"/>
      <c r="C224" s="66"/>
      <c r="D224" s="68"/>
      <c r="E224" s="69"/>
      <c r="F224" s="69"/>
      <c r="G224" s="69"/>
      <c r="H224" s="67"/>
      <c r="I224" s="22" t="str">
        <f>IF(H224="","",VLOOKUP(H224,'BPU Alimentaires'!$C$9:$D$12,2,FALSE))</f>
        <v/>
      </c>
      <c r="J224" s="23" t="str">
        <f t="shared" si="4"/>
        <v/>
      </c>
    </row>
    <row r="225" spans="2:10" ht="15" customHeight="1" x14ac:dyDescent="0.25">
      <c r="B225" s="64"/>
      <c r="C225" s="66"/>
      <c r="D225" s="68"/>
      <c r="E225" s="69"/>
      <c r="F225" s="69"/>
      <c r="G225" s="69"/>
      <c r="H225" s="67"/>
      <c r="I225" s="22" t="str">
        <f>IF(H225="","",VLOOKUP(H225,'BPU Alimentaires'!$C$9:$D$12,2,FALSE))</f>
        <v/>
      </c>
      <c r="J225" s="23" t="str">
        <f t="shared" si="4"/>
        <v/>
      </c>
    </row>
    <row r="226" spans="2:10" ht="15" customHeight="1" x14ac:dyDescent="0.25">
      <c r="B226" s="64"/>
      <c r="C226" s="66"/>
      <c r="D226" s="68"/>
      <c r="E226" s="69"/>
      <c r="F226" s="69"/>
      <c r="G226" s="69"/>
      <c r="H226" s="67"/>
      <c r="I226" s="22" t="str">
        <f>IF(H226="","",VLOOKUP(H226,'BPU Alimentaires'!$C$9:$D$12,2,FALSE))</f>
        <v/>
      </c>
      <c r="J226" s="23" t="str">
        <f t="shared" si="4"/>
        <v/>
      </c>
    </row>
    <row r="227" spans="2:10" ht="15" customHeight="1" x14ac:dyDescent="0.25">
      <c r="B227" s="64"/>
      <c r="C227" s="66"/>
      <c r="D227" s="68"/>
      <c r="E227" s="69"/>
      <c r="F227" s="69"/>
      <c r="G227" s="69"/>
      <c r="H227" s="67"/>
      <c r="I227" s="22" t="str">
        <f>IF(H227="","",VLOOKUP(H227,'BPU Alimentaires'!$C$9:$D$12,2,FALSE))</f>
        <v/>
      </c>
      <c r="J227" s="23" t="str">
        <f t="shared" si="4"/>
        <v/>
      </c>
    </row>
    <row r="228" spans="2:10" ht="15" customHeight="1" x14ac:dyDescent="0.25">
      <c r="B228" s="64"/>
      <c r="C228" s="66"/>
      <c r="D228" s="68"/>
      <c r="E228" s="69"/>
      <c r="F228" s="69"/>
      <c r="G228" s="69"/>
      <c r="H228" s="67"/>
      <c r="I228" s="22" t="str">
        <f>IF(H228="","",VLOOKUP(H228,'BPU Alimentaires'!$C$9:$D$12,2,FALSE))</f>
        <v/>
      </c>
      <c r="J228" s="23" t="str">
        <f t="shared" si="4"/>
        <v/>
      </c>
    </row>
    <row r="229" spans="2:10" ht="15" customHeight="1" x14ac:dyDescent="0.25">
      <c r="B229" s="64"/>
      <c r="C229" s="66"/>
      <c r="D229" s="68"/>
      <c r="E229" s="69"/>
      <c r="F229" s="69"/>
      <c r="G229" s="69"/>
      <c r="H229" s="67"/>
      <c r="I229" s="22" t="str">
        <f>IF(H229="","",VLOOKUP(H229,'BPU Alimentaires'!$C$9:$D$12,2,FALSE))</f>
        <v/>
      </c>
      <c r="J229" s="23" t="str">
        <f t="shared" si="4"/>
        <v/>
      </c>
    </row>
    <row r="230" spans="2:10" ht="15" customHeight="1" x14ac:dyDescent="0.25">
      <c r="B230" s="64"/>
      <c r="C230" s="66"/>
      <c r="D230" s="68"/>
      <c r="E230" s="69"/>
      <c r="F230" s="69"/>
      <c r="G230" s="69"/>
      <c r="H230" s="67"/>
      <c r="I230" s="22" t="str">
        <f>IF(H230="","",VLOOKUP(H230,'BPU Alimentaires'!$C$9:$D$12,2,FALSE))</f>
        <v/>
      </c>
      <c r="J230" s="23" t="str">
        <f t="shared" si="4"/>
        <v/>
      </c>
    </row>
    <row r="231" spans="2:10" ht="15" customHeight="1" x14ac:dyDescent="0.25">
      <c r="B231" s="64"/>
      <c r="C231" s="66"/>
      <c r="D231" s="68"/>
      <c r="E231" s="69"/>
      <c r="F231" s="69"/>
      <c r="G231" s="69"/>
      <c r="H231" s="67"/>
      <c r="I231" s="22" t="str">
        <f>IF(H231="","",VLOOKUP(H231,'BPU Alimentaires'!$C$9:$D$12,2,FALSE))</f>
        <v/>
      </c>
      <c r="J231" s="23" t="str">
        <f t="shared" si="4"/>
        <v/>
      </c>
    </row>
    <row r="232" spans="2:10" ht="15" customHeight="1" x14ac:dyDescent="0.25">
      <c r="B232" s="64"/>
      <c r="C232" s="66"/>
      <c r="D232" s="68"/>
      <c r="E232" s="69"/>
      <c r="F232" s="69"/>
      <c r="G232" s="69"/>
      <c r="H232" s="67"/>
      <c r="I232" s="22" t="str">
        <f>IF(H232="","",VLOOKUP(H232,'BPU Alimentaires'!$C$9:$D$12,2,FALSE))</f>
        <v/>
      </c>
      <c r="J232" s="23" t="str">
        <f t="shared" si="4"/>
        <v/>
      </c>
    </row>
    <row r="233" spans="2:10" ht="15" customHeight="1" x14ac:dyDescent="0.25">
      <c r="B233" s="64"/>
      <c r="C233" s="66"/>
      <c r="D233" s="68"/>
      <c r="E233" s="69"/>
      <c r="F233" s="69"/>
      <c r="G233" s="69"/>
      <c r="H233" s="67"/>
      <c r="I233" s="22" t="str">
        <f>IF(H233="","",VLOOKUP(H233,'BPU Alimentaires'!$C$9:$D$12,2,FALSE))</f>
        <v/>
      </c>
      <c r="J233" s="23" t="str">
        <f t="shared" si="4"/>
        <v/>
      </c>
    </row>
    <row r="234" spans="2:10" ht="15" customHeight="1" x14ac:dyDescent="0.25">
      <c r="B234" s="64"/>
      <c r="C234" s="66"/>
      <c r="D234" s="68"/>
      <c r="E234" s="69"/>
      <c r="F234" s="69"/>
      <c r="G234" s="69"/>
      <c r="H234" s="67"/>
      <c r="I234" s="22" t="str">
        <f>IF(H234="","",VLOOKUP(H234,'BPU Alimentaires'!$C$9:$D$12,2,FALSE))</f>
        <v/>
      </c>
      <c r="J234" s="23" t="str">
        <f t="shared" si="4"/>
        <v/>
      </c>
    </row>
    <row r="235" spans="2:10" ht="15" customHeight="1" x14ac:dyDescent="0.25">
      <c r="B235" s="64"/>
      <c r="C235" s="66"/>
      <c r="D235" s="68"/>
      <c r="E235" s="69"/>
      <c r="F235" s="69"/>
      <c r="G235" s="69"/>
      <c r="H235" s="67"/>
      <c r="I235" s="22" t="str">
        <f>IF(H235="","",VLOOKUP(H235,'BPU Alimentaires'!$C$9:$D$12,2,FALSE))</f>
        <v/>
      </c>
      <c r="J235" s="23" t="str">
        <f t="shared" si="4"/>
        <v/>
      </c>
    </row>
    <row r="236" spans="2:10" ht="15" customHeight="1" x14ac:dyDescent="0.25">
      <c r="B236" s="64"/>
      <c r="C236" s="66"/>
      <c r="D236" s="68"/>
      <c r="E236" s="69"/>
      <c r="F236" s="69"/>
      <c r="G236" s="69"/>
      <c r="H236" s="67"/>
      <c r="I236" s="22" t="str">
        <f>IF(H236="","",VLOOKUP(H236,'BPU Alimentaires'!$C$9:$D$12,2,FALSE))</f>
        <v/>
      </c>
      <c r="J236" s="23" t="str">
        <f t="shared" si="4"/>
        <v/>
      </c>
    </row>
    <row r="237" spans="2:10" ht="15" customHeight="1" x14ac:dyDescent="0.25">
      <c r="B237" s="64"/>
      <c r="C237" s="66"/>
      <c r="D237" s="68"/>
      <c r="E237" s="69"/>
      <c r="F237" s="69"/>
      <c r="G237" s="69"/>
      <c r="H237" s="67"/>
      <c r="I237" s="22" t="str">
        <f>IF(H237="","",VLOOKUP(H237,'BPU Alimentaires'!$C$9:$D$12,2,FALSE))</f>
        <v/>
      </c>
      <c r="J237" s="23" t="str">
        <f t="shared" si="4"/>
        <v/>
      </c>
    </row>
    <row r="238" spans="2:10" ht="15" customHeight="1" x14ac:dyDescent="0.25">
      <c r="B238" s="64"/>
      <c r="C238" s="66"/>
      <c r="D238" s="68"/>
      <c r="E238" s="69"/>
      <c r="F238" s="69"/>
      <c r="G238" s="69"/>
      <c r="H238" s="67"/>
      <c r="I238" s="22" t="str">
        <f>IF(H238="","",VLOOKUP(H238,'BPU Alimentaires'!$C$9:$D$12,2,FALSE))</f>
        <v/>
      </c>
      <c r="J238" s="23" t="str">
        <f t="shared" si="4"/>
        <v/>
      </c>
    </row>
    <row r="239" spans="2:10" ht="15" customHeight="1" x14ac:dyDescent="0.25">
      <c r="B239" s="64"/>
      <c r="C239" s="66"/>
      <c r="D239" s="68"/>
      <c r="E239" s="69"/>
      <c r="F239" s="69"/>
      <c r="G239" s="69"/>
      <c r="H239" s="67"/>
      <c r="I239" s="22" t="str">
        <f>IF(H239="","",VLOOKUP(H239,'BPU Alimentaires'!$C$9:$D$12,2,FALSE))</f>
        <v/>
      </c>
      <c r="J239" s="23" t="str">
        <f t="shared" ref="J239:J274" si="5">IF(I239="","",ROUND(I239*1.1,2))</f>
        <v/>
      </c>
    </row>
    <row r="240" spans="2:10" ht="15" customHeight="1" x14ac:dyDescent="0.25">
      <c r="B240" s="64"/>
      <c r="C240" s="66"/>
      <c r="D240" s="68"/>
      <c r="E240" s="69"/>
      <c r="F240" s="69"/>
      <c r="G240" s="69"/>
      <c r="H240" s="67"/>
      <c r="I240" s="22" t="str">
        <f>IF(H240="","",VLOOKUP(H240,'BPU Alimentaires'!$C$9:$D$12,2,FALSE))</f>
        <v/>
      </c>
      <c r="J240" s="23" t="str">
        <f t="shared" si="5"/>
        <v/>
      </c>
    </row>
    <row r="241" spans="2:10" ht="15" customHeight="1" x14ac:dyDescent="0.25">
      <c r="B241" s="64"/>
      <c r="C241" s="66"/>
      <c r="D241" s="68"/>
      <c r="E241" s="69"/>
      <c r="F241" s="69"/>
      <c r="G241" s="69"/>
      <c r="H241" s="67"/>
      <c r="I241" s="22" t="str">
        <f>IF(H241="","",VLOOKUP(H241,'BPU Alimentaires'!$C$9:$D$12,2,FALSE))</f>
        <v/>
      </c>
      <c r="J241" s="23" t="str">
        <f t="shared" si="5"/>
        <v/>
      </c>
    </row>
    <row r="242" spans="2:10" ht="15" customHeight="1" x14ac:dyDescent="0.25">
      <c r="B242" s="64"/>
      <c r="C242" s="66"/>
      <c r="D242" s="68"/>
      <c r="E242" s="69"/>
      <c r="F242" s="69"/>
      <c r="G242" s="69"/>
      <c r="H242" s="67"/>
      <c r="I242" s="22" t="str">
        <f>IF(H242="","",VLOOKUP(H242,'BPU Alimentaires'!$C$9:$D$12,2,FALSE))</f>
        <v/>
      </c>
      <c r="J242" s="23" t="str">
        <f t="shared" si="5"/>
        <v/>
      </c>
    </row>
    <row r="243" spans="2:10" ht="15" customHeight="1" x14ac:dyDescent="0.25">
      <c r="B243" s="64"/>
      <c r="C243" s="66"/>
      <c r="D243" s="68"/>
      <c r="E243" s="69"/>
      <c r="F243" s="69"/>
      <c r="G243" s="69"/>
      <c r="H243" s="67"/>
      <c r="I243" s="22" t="str">
        <f>IF(H243="","",VLOOKUP(H243,'BPU Alimentaires'!$C$9:$D$12,2,FALSE))</f>
        <v/>
      </c>
      <c r="J243" s="23" t="str">
        <f t="shared" si="5"/>
        <v/>
      </c>
    </row>
    <row r="244" spans="2:10" ht="15" customHeight="1" x14ac:dyDescent="0.25">
      <c r="B244" s="64"/>
      <c r="C244" s="66"/>
      <c r="D244" s="68"/>
      <c r="E244" s="69"/>
      <c r="F244" s="69"/>
      <c r="G244" s="69"/>
      <c r="H244" s="67"/>
      <c r="I244" s="22" t="str">
        <f>IF(H244="","",VLOOKUP(H244,'BPU Alimentaires'!$C$9:$D$12,2,FALSE))</f>
        <v/>
      </c>
      <c r="J244" s="23" t="str">
        <f t="shared" si="5"/>
        <v/>
      </c>
    </row>
    <row r="245" spans="2:10" ht="15" customHeight="1" x14ac:dyDescent="0.25">
      <c r="B245" s="64"/>
      <c r="C245" s="66"/>
      <c r="D245" s="68"/>
      <c r="E245" s="69"/>
      <c r="F245" s="69"/>
      <c r="G245" s="69"/>
      <c r="H245" s="67"/>
      <c r="I245" s="22" t="str">
        <f>IF(H245="","",VLOOKUP(H245,'BPU Alimentaires'!$C$9:$D$12,2,FALSE))</f>
        <v/>
      </c>
      <c r="J245" s="23" t="str">
        <f t="shared" si="5"/>
        <v/>
      </c>
    </row>
    <row r="246" spans="2:10" ht="15" customHeight="1" x14ac:dyDescent="0.25">
      <c r="B246" s="64"/>
      <c r="C246" s="66"/>
      <c r="D246" s="68"/>
      <c r="E246" s="69"/>
      <c r="F246" s="69"/>
      <c r="G246" s="69"/>
      <c r="H246" s="67"/>
      <c r="I246" s="22" t="str">
        <f>IF(H246="","",VLOOKUP(H246,'BPU Alimentaires'!$C$9:$D$12,2,FALSE))</f>
        <v/>
      </c>
      <c r="J246" s="23" t="str">
        <f t="shared" si="5"/>
        <v/>
      </c>
    </row>
    <row r="247" spans="2:10" ht="15" customHeight="1" x14ac:dyDescent="0.25">
      <c r="B247" s="64"/>
      <c r="C247" s="66"/>
      <c r="D247" s="68"/>
      <c r="E247" s="69"/>
      <c r="F247" s="69"/>
      <c r="G247" s="69"/>
      <c r="H247" s="67"/>
      <c r="I247" s="22" t="str">
        <f>IF(H247="","",VLOOKUP(H247,'BPU Alimentaires'!$C$9:$D$12,2,FALSE))</f>
        <v/>
      </c>
      <c r="J247" s="23" t="str">
        <f t="shared" si="5"/>
        <v/>
      </c>
    </row>
    <row r="248" spans="2:10" ht="15" customHeight="1" x14ac:dyDescent="0.25">
      <c r="B248" s="64"/>
      <c r="C248" s="66"/>
      <c r="D248" s="68"/>
      <c r="E248" s="69"/>
      <c r="F248" s="69"/>
      <c r="G248" s="69"/>
      <c r="H248" s="67"/>
      <c r="I248" s="22" t="str">
        <f>IF(H248="","",VLOOKUP(H248,'BPU Alimentaires'!$C$9:$D$12,2,FALSE))</f>
        <v/>
      </c>
      <c r="J248" s="23" t="str">
        <f t="shared" si="5"/>
        <v/>
      </c>
    </row>
    <row r="249" spans="2:10" ht="15" customHeight="1" x14ac:dyDescent="0.25">
      <c r="B249" s="64"/>
      <c r="C249" s="66"/>
      <c r="D249" s="68"/>
      <c r="E249" s="69"/>
      <c r="F249" s="69"/>
      <c r="G249" s="69"/>
      <c r="H249" s="67"/>
      <c r="I249" s="22" t="str">
        <f>IF(H249="","",VLOOKUP(H249,'BPU Alimentaires'!$C$9:$D$12,2,FALSE))</f>
        <v/>
      </c>
      <c r="J249" s="23" t="str">
        <f t="shared" si="5"/>
        <v/>
      </c>
    </row>
    <row r="250" spans="2:10" ht="15" customHeight="1" x14ac:dyDescent="0.25">
      <c r="B250" s="64"/>
      <c r="C250" s="66"/>
      <c r="D250" s="68"/>
      <c r="E250" s="69"/>
      <c r="F250" s="69"/>
      <c r="G250" s="69"/>
      <c r="H250" s="67"/>
      <c r="I250" s="22" t="str">
        <f>IF(H250="","",VLOOKUP(H250,'BPU Alimentaires'!$C$9:$D$12,2,FALSE))</f>
        <v/>
      </c>
      <c r="J250" s="23" t="str">
        <f t="shared" si="5"/>
        <v/>
      </c>
    </row>
    <row r="251" spans="2:10" ht="15" customHeight="1" x14ac:dyDescent="0.25">
      <c r="B251" s="64"/>
      <c r="C251" s="66"/>
      <c r="D251" s="68"/>
      <c r="E251" s="69"/>
      <c r="F251" s="69"/>
      <c r="G251" s="69"/>
      <c r="H251" s="67"/>
      <c r="I251" s="22" t="str">
        <f>IF(H251="","",VLOOKUP(H251,'BPU Alimentaires'!$C$9:$D$12,2,FALSE))</f>
        <v/>
      </c>
      <c r="J251" s="23" t="str">
        <f t="shared" si="5"/>
        <v/>
      </c>
    </row>
    <row r="252" spans="2:10" ht="15" customHeight="1" x14ac:dyDescent="0.25">
      <c r="B252" s="64"/>
      <c r="C252" s="66"/>
      <c r="D252" s="68"/>
      <c r="E252" s="69"/>
      <c r="F252" s="69"/>
      <c r="G252" s="69"/>
      <c r="H252" s="67"/>
      <c r="I252" s="22" t="str">
        <f>IF(H252="","",VLOOKUP(H252,'BPU Alimentaires'!$C$9:$D$12,2,FALSE))</f>
        <v/>
      </c>
      <c r="J252" s="23" t="str">
        <f t="shared" si="5"/>
        <v/>
      </c>
    </row>
    <row r="253" spans="2:10" ht="15" customHeight="1" x14ac:dyDescent="0.25">
      <c r="B253" s="64"/>
      <c r="C253" s="66"/>
      <c r="D253" s="68"/>
      <c r="E253" s="69"/>
      <c r="F253" s="69"/>
      <c r="G253" s="69"/>
      <c r="H253" s="67"/>
      <c r="I253" s="22" t="str">
        <f>IF(H253="","",VLOOKUP(H253,'BPU Alimentaires'!$C$9:$D$12,2,FALSE))</f>
        <v/>
      </c>
      <c r="J253" s="23" t="str">
        <f t="shared" si="5"/>
        <v/>
      </c>
    </row>
    <row r="254" spans="2:10" ht="15" customHeight="1" x14ac:dyDescent="0.25">
      <c r="B254" s="64"/>
      <c r="C254" s="66"/>
      <c r="D254" s="68"/>
      <c r="E254" s="69"/>
      <c r="F254" s="69"/>
      <c r="G254" s="69"/>
      <c r="H254" s="67"/>
      <c r="I254" s="22" t="str">
        <f>IF(H254="","",VLOOKUP(H254,'BPU Alimentaires'!$C$9:$D$12,2,FALSE))</f>
        <v/>
      </c>
      <c r="J254" s="23" t="str">
        <f t="shared" si="5"/>
        <v/>
      </c>
    </row>
    <row r="255" spans="2:10" ht="15" customHeight="1" x14ac:dyDescent="0.25">
      <c r="B255" s="64"/>
      <c r="C255" s="66"/>
      <c r="D255" s="68"/>
      <c r="E255" s="69"/>
      <c r="F255" s="69"/>
      <c r="G255" s="69"/>
      <c r="H255" s="67"/>
      <c r="I255" s="22" t="str">
        <f>IF(H255="","",VLOOKUP(H255,'BPU Alimentaires'!$C$9:$D$12,2,FALSE))</f>
        <v/>
      </c>
      <c r="J255" s="23" t="str">
        <f t="shared" si="5"/>
        <v/>
      </c>
    </row>
    <row r="256" spans="2:10" ht="15" customHeight="1" x14ac:dyDescent="0.25">
      <c r="B256" s="64"/>
      <c r="C256" s="66"/>
      <c r="D256" s="68"/>
      <c r="E256" s="69"/>
      <c r="F256" s="69"/>
      <c r="G256" s="69"/>
      <c r="H256" s="67"/>
      <c r="I256" s="22" t="str">
        <f>IF(H256="","",VLOOKUP(H256,'BPU Alimentaires'!$C$9:$D$12,2,FALSE))</f>
        <v/>
      </c>
      <c r="J256" s="23" t="str">
        <f t="shared" si="5"/>
        <v/>
      </c>
    </row>
    <row r="257" spans="2:10" ht="15" customHeight="1" x14ac:dyDescent="0.25">
      <c r="B257" s="64"/>
      <c r="C257" s="66"/>
      <c r="D257" s="68"/>
      <c r="E257" s="69"/>
      <c r="F257" s="69"/>
      <c r="G257" s="69"/>
      <c r="H257" s="67"/>
      <c r="I257" s="22" t="str">
        <f>IF(H257="","",VLOOKUP(H257,'BPU Alimentaires'!$C$9:$D$12,2,FALSE))</f>
        <v/>
      </c>
      <c r="J257" s="23" t="str">
        <f t="shared" si="5"/>
        <v/>
      </c>
    </row>
    <row r="258" spans="2:10" ht="15" customHeight="1" x14ac:dyDescent="0.25">
      <c r="B258" s="64"/>
      <c r="C258" s="66"/>
      <c r="D258" s="68"/>
      <c r="E258" s="69"/>
      <c r="F258" s="69"/>
      <c r="G258" s="69"/>
      <c r="H258" s="67"/>
      <c r="I258" s="22" t="str">
        <f>IF(H258="","",VLOOKUP(H258,'BPU Alimentaires'!$C$9:$D$12,2,FALSE))</f>
        <v/>
      </c>
      <c r="J258" s="23" t="str">
        <f t="shared" si="5"/>
        <v/>
      </c>
    </row>
    <row r="259" spans="2:10" ht="15" customHeight="1" x14ac:dyDescent="0.25">
      <c r="B259" s="64"/>
      <c r="C259" s="66"/>
      <c r="D259" s="68"/>
      <c r="E259" s="69"/>
      <c r="F259" s="69"/>
      <c r="G259" s="69"/>
      <c r="H259" s="67"/>
      <c r="I259" s="22" t="str">
        <f>IF(H259="","",VLOOKUP(H259,'BPU Alimentaires'!$C$9:$D$12,2,FALSE))</f>
        <v/>
      </c>
      <c r="J259" s="23" t="str">
        <f t="shared" si="5"/>
        <v/>
      </c>
    </row>
    <row r="260" spans="2:10" ht="15" customHeight="1" x14ac:dyDescent="0.25">
      <c r="B260" s="64"/>
      <c r="C260" s="66"/>
      <c r="D260" s="68"/>
      <c r="E260" s="69"/>
      <c r="F260" s="69"/>
      <c r="G260" s="69"/>
      <c r="H260" s="67"/>
      <c r="I260" s="22" t="str">
        <f>IF(H260="","",VLOOKUP(H260,'BPU Alimentaires'!$C$9:$D$12,2,FALSE))</f>
        <v/>
      </c>
      <c r="J260" s="23" t="str">
        <f t="shared" si="5"/>
        <v/>
      </c>
    </row>
    <row r="261" spans="2:10" ht="15" customHeight="1" x14ac:dyDescent="0.25">
      <c r="B261" s="64"/>
      <c r="C261" s="66"/>
      <c r="D261" s="68"/>
      <c r="E261" s="69"/>
      <c r="F261" s="69"/>
      <c r="G261" s="69"/>
      <c r="H261" s="67"/>
      <c r="I261" s="22" t="str">
        <f>IF(H261="","",VLOOKUP(H261,'BPU Alimentaires'!$C$9:$D$12,2,FALSE))</f>
        <v/>
      </c>
      <c r="J261" s="23" t="str">
        <f t="shared" si="5"/>
        <v/>
      </c>
    </row>
    <row r="262" spans="2:10" ht="15" customHeight="1" x14ac:dyDescent="0.25">
      <c r="B262" s="64"/>
      <c r="C262" s="66"/>
      <c r="D262" s="68"/>
      <c r="E262" s="69"/>
      <c r="F262" s="69"/>
      <c r="G262" s="69"/>
      <c r="H262" s="67"/>
      <c r="I262" s="22" t="str">
        <f>IF(H262="","",VLOOKUP(H262,'BPU Alimentaires'!$C$9:$D$12,2,FALSE))</f>
        <v/>
      </c>
      <c r="J262" s="23" t="str">
        <f t="shared" si="5"/>
        <v/>
      </c>
    </row>
    <row r="263" spans="2:10" ht="15" customHeight="1" x14ac:dyDescent="0.25">
      <c r="B263" s="64"/>
      <c r="C263" s="66"/>
      <c r="D263" s="68"/>
      <c r="E263" s="69"/>
      <c r="F263" s="69"/>
      <c r="G263" s="69"/>
      <c r="H263" s="67"/>
      <c r="I263" s="22" t="str">
        <f>IF(H263="","",VLOOKUP(H263,'BPU Alimentaires'!$C$9:$D$12,2,FALSE))</f>
        <v/>
      </c>
      <c r="J263" s="23" t="str">
        <f t="shared" si="5"/>
        <v/>
      </c>
    </row>
    <row r="264" spans="2:10" ht="15" customHeight="1" x14ac:dyDescent="0.25">
      <c r="B264" s="64"/>
      <c r="C264" s="66"/>
      <c r="D264" s="68"/>
      <c r="E264" s="69"/>
      <c r="F264" s="69"/>
      <c r="G264" s="69"/>
      <c r="H264" s="67"/>
      <c r="I264" s="22" t="str">
        <f>IF(H264="","",VLOOKUP(H264,'BPU Alimentaires'!$C$9:$D$12,2,FALSE))</f>
        <v/>
      </c>
      <c r="J264" s="23" t="str">
        <f t="shared" si="5"/>
        <v/>
      </c>
    </row>
    <row r="265" spans="2:10" ht="15" customHeight="1" x14ac:dyDescent="0.25">
      <c r="B265" s="64"/>
      <c r="C265" s="66"/>
      <c r="D265" s="68"/>
      <c r="E265" s="69"/>
      <c r="F265" s="69"/>
      <c r="G265" s="69"/>
      <c r="H265" s="67"/>
      <c r="I265" s="22" t="str">
        <f>IF(H265="","",VLOOKUP(H265,'BPU Alimentaires'!$C$9:$D$12,2,FALSE))</f>
        <v/>
      </c>
      <c r="J265" s="23" t="str">
        <f t="shared" si="5"/>
        <v/>
      </c>
    </row>
    <row r="266" spans="2:10" ht="15" customHeight="1" x14ac:dyDescent="0.25">
      <c r="B266" s="64"/>
      <c r="C266" s="66"/>
      <c r="D266" s="68"/>
      <c r="E266" s="69"/>
      <c r="F266" s="69"/>
      <c r="G266" s="69"/>
      <c r="H266" s="67"/>
      <c r="I266" s="22" t="str">
        <f>IF(H266="","",VLOOKUP(H266,'BPU Alimentaires'!$C$9:$D$12,2,FALSE))</f>
        <v/>
      </c>
      <c r="J266" s="23" t="str">
        <f t="shared" si="5"/>
        <v/>
      </c>
    </row>
    <row r="267" spans="2:10" ht="15" customHeight="1" x14ac:dyDescent="0.25">
      <c r="B267" s="64"/>
      <c r="C267" s="66"/>
      <c r="D267" s="68"/>
      <c r="E267" s="69"/>
      <c r="F267" s="69"/>
      <c r="G267" s="69"/>
      <c r="H267" s="67"/>
      <c r="I267" s="22" t="str">
        <f>IF(H267="","",VLOOKUP(H267,'BPU Alimentaires'!$C$9:$D$12,2,FALSE))</f>
        <v/>
      </c>
      <c r="J267" s="23" t="str">
        <f t="shared" si="5"/>
        <v/>
      </c>
    </row>
    <row r="268" spans="2:10" ht="15" customHeight="1" x14ac:dyDescent="0.25">
      <c r="B268" s="64"/>
      <c r="C268" s="66"/>
      <c r="D268" s="68"/>
      <c r="E268" s="69"/>
      <c r="F268" s="69"/>
      <c r="G268" s="69"/>
      <c r="H268" s="67"/>
      <c r="I268" s="22" t="str">
        <f>IF(H268="","",VLOOKUP(H268,'BPU Alimentaires'!$C$9:$D$12,2,FALSE))</f>
        <v/>
      </c>
      <c r="J268" s="23" t="str">
        <f t="shared" si="5"/>
        <v/>
      </c>
    </row>
    <row r="269" spans="2:10" ht="15" customHeight="1" x14ac:dyDescent="0.25">
      <c r="B269" s="64"/>
      <c r="C269" s="66"/>
      <c r="D269" s="68"/>
      <c r="E269" s="69"/>
      <c r="F269" s="69"/>
      <c r="G269" s="69"/>
      <c r="H269" s="67"/>
      <c r="I269" s="22" t="str">
        <f>IF(H269="","",VLOOKUP(H269,'BPU Alimentaires'!$C$9:$D$12,2,FALSE))</f>
        <v/>
      </c>
      <c r="J269" s="23" t="str">
        <f t="shared" si="5"/>
        <v/>
      </c>
    </row>
    <row r="270" spans="2:10" ht="15" customHeight="1" x14ac:dyDescent="0.25">
      <c r="B270" s="64"/>
      <c r="C270" s="66"/>
      <c r="D270" s="68"/>
      <c r="E270" s="69"/>
      <c r="F270" s="69"/>
      <c r="G270" s="69"/>
      <c r="H270" s="67"/>
      <c r="I270" s="22" t="str">
        <f>IF(H270="","",VLOOKUP(H270,'BPU Alimentaires'!$C$9:$D$12,2,FALSE))</f>
        <v/>
      </c>
      <c r="J270" s="23" t="str">
        <f t="shared" si="5"/>
        <v/>
      </c>
    </row>
    <row r="271" spans="2:10" ht="15" customHeight="1" x14ac:dyDescent="0.25">
      <c r="B271" s="64"/>
      <c r="C271" s="66"/>
      <c r="D271" s="68"/>
      <c r="E271" s="69"/>
      <c r="F271" s="69"/>
      <c r="G271" s="69"/>
      <c r="H271" s="67"/>
      <c r="I271" s="22" t="str">
        <f>IF(H271="","",VLOOKUP(H271,'BPU Alimentaires'!$C$9:$D$12,2,FALSE))</f>
        <v/>
      </c>
      <c r="J271" s="23" t="str">
        <f t="shared" si="5"/>
        <v/>
      </c>
    </row>
    <row r="272" spans="2:10" ht="15" customHeight="1" x14ac:dyDescent="0.25">
      <c r="B272" s="64"/>
      <c r="C272" s="66"/>
      <c r="D272" s="68"/>
      <c r="E272" s="69"/>
      <c r="F272" s="69"/>
      <c r="G272" s="69"/>
      <c r="H272" s="67"/>
      <c r="I272" s="22" t="str">
        <f>IF(H272="","",VLOOKUP(H272,'BPU Alimentaires'!$C$9:$D$12,2,FALSE))</f>
        <v/>
      </c>
      <c r="J272" s="23" t="str">
        <f t="shared" si="5"/>
        <v/>
      </c>
    </row>
    <row r="273" spans="2:10" ht="15" customHeight="1" x14ac:dyDescent="0.25">
      <c r="B273" s="64"/>
      <c r="C273" s="66"/>
      <c r="D273" s="68"/>
      <c r="E273" s="69"/>
      <c r="F273" s="69"/>
      <c r="G273" s="69"/>
      <c r="H273" s="67"/>
      <c r="I273" s="22" t="str">
        <f>IF(H273="","",VLOOKUP(H273,'BPU Alimentaires'!$C$9:$D$12,2,FALSE))</f>
        <v/>
      </c>
      <c r="J273" s="23" t="str">
        <f t="shared" si="5"/>
        <v/>
      </c>
    </row>
    <row r="274" spans="2:10" ht="15" customHeight="1" x14ac:dyDescent="0.25">
      <c r="B274" s="64"/>
      <c r="C274" s="66"/>
      <c r="D274" s="68"/>
      <c r="E274" s="69"/>
      <c r="F274" s="69"/>
      <c r="G274" s="69"/>
      <c r="H274" s="67"/>
      <c r="I274" s="22" t="str">
        <f>IF(H274="","",VLOOKUP(H274,'BPU Alimentaires'!$C$9:$D$12,2,FALSE))</f>
        <v/>
      </c>
      <c r="J274" s="23" t="str">
        <f t="shared" si="5"/>
        <v/>
      </c>
    </row>
    <row r="275" spans="2:10" x14ac:dyDescent="0.25">
      <c r="B275" s="32"/>
      <c r="C275" s="26"/>
      <c r="D275" s="46"/>
      <c r="E275" s="50"/>
      <c r="F275" s="50"/>
      <c r="G275" s="50"/>
      <c r="H275" s="46"/>
    </row>
    <row r="276" spans="2:10" hidden="1" x14ac:dyDescent="0.25">
      <c r="B276" s="33" t="s">
        <v>55</v>
      </c>
      <c r="C276" s="26"/>
      <c r="D276" s="46"/>
      <c r="E276" s="50"/>
      <c r="F276" s="50"/>
      <c r="G276" s="50"/>
      <c r="H276" s="46">
        <v>1</v>
      </c>
    </row>
    <row r="277" spans="2:10" hidden="1" x14ac:dyDescent="0.25">
      <c r="B277" s="33" t="s">
        <v>56</v>
      </c>
      <c r="C277" s="26"/>
      <c r="D277" s="46"/>
      <c r="E277" s="50"/>
      <c r="F277" s="50"/>
      <c r="G277" s="50"/>
      <c r="H277" s="46">
        <v>2</v>
      </c>
    </row>
    <row r="278" spans="2:10" hidden="1" x14ac:dyDescent="0.25">
      <c r="B278" s="33" t="s">
        <v>57</v>
      </c>
      <c r="C278" s="26"/>
      <c r="D278" s="46"/>
      <c r="E278" s="50"/>
      <c r="F278" s="50"/>
      <c r="G278" s="50"/>
      <c r="H278" s="46">
        <v>3</v>
      </c>
    </row>
    <row r="279" spans="2:10" hidden="1" x14ac:dyDescent="0.25">
      <c r="B279" s="33" t="s">
        <v>58</v>
      </c>
      <c r="C279" s="26"/>
      <c r="D279" s="46"/>
      <c r="E279" s="50"/>
      <c r="F279" s="50"/>
      <c r="G279" s="50"/>
      <c r="H279" s="46">
        <v>4</v>
      </c>
    </row>
    <row r="280" spans="2:10" hidden="1" x14ac:dyDescent="0.25">
      <c r="B280" s="33" t="s">
        <v>59</v>
      </c>
      <c r="C280" s="26"/>
      <c r="D280" s="46"/>
      <c r="E280" s="50"/>
      <c r="F280" s="50"/>
      <c r="G280" s="50"/>
      <c r="H280" s="46"/>
    </row>
  </sheetData>
  <mergeCells count="7">
    <mergeCell ref="B2:J2"/>
    <mergeCell ref="B4:J4"/>
    <mergeCell ref="B8:B9"/>
    <mergeCell ref="C8:C9"/>
    <mergeCell ref="D8:D9"/>
    <mergeCell ref="E8:G8"/>
    <mergeCell ref="H8:J8"/>
  </mergeCells>
  <dataValidations count="2">
    <dataValidation type="list" allowBlank="1" showInputMessage="1" showErrorMessage="1" sqref="B14:B274" xr:uid="{365F2045-A626-4639-A5A8-FA3E40AEAC76}">
      <formula1>$B$276:$B$280</formula1>
    </dataValidation>
    <dataValidation type="list" allowBlank="1" showInputMessage="1" showErrorMessage="1" sqref="H10:H274" xr:uid="{81B5B381-6113-4C4B-9B9F-F31A15ED128B}">
      <formula1>$H$276:$H$279</formula1>
    </dataValidation>
  </dataValidations>
  <pageMargins left="0.7" right="0.7" top="0.75" bottom="0.75" header="0.3" footer="0.3"/>
  <pageSetup paperSize="9" scale="5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67E1A-90C7-4756-881D-785904F19289}">
  <dimension ref="A1:P503"/>
  <sheetViews>
    <sheetView showGridLines="0" zoomScaleNormal="100" workbookViewId="0">
      <selection activeCell="N4" sqref="N4"/>
    </sheetView>
  </sheetViews>
  <sheetFormatPr baseColWidth="10" defaultColWidth="11.453125" defaultRowHeight="12.5" x14ac:dyDescent="0.25"/>
  <cols>
    <col min="1" max="1" width="1.1796875" customWidth="1"/>
    <col min="2" max="2" width="38.54296875" customWidth="1"/>
    <col min="3" max="3" width="42.54296875" customWidth="1"/>
    <col min="4" max="4" width="16.453125" style="51" customWidth="1"/>
    <col min="5" max="7" width="11.453125" style="51"/>
    <col min="8" max="8" width="18.54296875" style="51" bestFit="1" customWidth="1"/>
    <col min="9" max="9" width="10.453125" customWidth="1"/>
    <col min="10" max="10" width="17.453125" bestFit="1" customWidth="1"/>
    <col min="11" max="11" width="1.453125" customWidth="1"/>
    <col min="16" max="16" width="0" hidden="1" customWidth="1"/>
  </cols>
  <sheetData>
    <row r="1" spans="2:16" ht="84" customHeight="1" x14ac:dyDescent="0.3">
      <c r="B1" s="3"/>
      <c r="C1" s="3"/>
      <c r="D1" s="45"/>
      <c r="E1" s="45"/>
      <c r="F1" s="39"/>
      <c r="G1" s="39"/>
      <c r="H1" s="39"/>
      <c r="I1" s="3"/>
      <c r="J1" s="3"/>
    </row>
    <row r="2" spans="2:16" ht="19.5" customHeight="1" x14ac:dyDescent="0.25">
      <c r="B2" s="210" t="s">
        <v>60</v>
      </c>
      <c r="C2" s="210"/>
      <c r="D2" s="210"/>
      <c r="E2" s="210"/>
      <c r="F2" s="210"/>
      <c r="G2" s="210"/>
      <c r="H2" s="210"/>
      <c r="I2" s="210"/>
      <c r="J2" s="210"/>
    </row>
    <row r="3" spans="2:16" ht="12" customHeight="1" x14ac:dyDescent="0.3">
      <c r="B3" s="3"/>
      <c r="C3" s="3"/>
      <c r="D3" s="45"/>
      <c r="E3" s="45"/>
      <c r="F3" s="39"/>
      <c r="G3" s="39"/>
      <c r="H3" s="39"/>
      <c r="I3" s="3"/>
      <c r="J3" s="3"/>
    </row>
    <row r="4" spans="2:16" ht="200.15" customHeight="1" x14ac:dyDescent="0.25">
      <c r="B4" s="213" t="s">
        <v>61</v>
      </c>
      <c r="C4" s="213"/>
      <c r="D4" s="213"/>
      <c r="E4" s="213"/>
      <c r="F4" s="213"/>
      <c r="G4" s="213"/>
      <c r="H4" s="213"/>
      <c r="I4" s="213"/>
      <c r="J4" s="213"/>
    </row>
    <row r="5" spans="2:16" ht="12" customHeight="1" x14ac:dyDescent="0.25">
      <c r="B5" s="5"/>
      <c r="C5" s="5"/>
      <c r="D5" s="5"/>
      <c r="E5" s="5"/>
      <c r="F5" s="5"/>
      <c r="G5" s="5"/>
      <c r="H5" s="5"/>
      <c r="I5" s="5"/>
      <c r="J5" s="5"/>
    </row>
    <row r="6" spans="2:16" ht="20.149999999999999" customHeight="1" x14ac:dyDescent="0.5">
      <c r="B6" s="57" t="s">
        <v>62</v>
      </c>
      <c r="C6" s="74"/>
      <c r="D6" s="75"/>
      <c r="E6" s="75"/>
      <c r="F6" s="75"/>
      <c r="G6" s="75"/>
      <c r="H6" s="75"/>
      <c r="I6" s="74"/>
      <c r="J6" s="74"/>
    </row>
    <row r="7" spans="2:16" ht="12" customHeight="1" x14ac:dyDescent="0.25"/>
    <row r="8" spans="2:16" ht="34.5" customHeight="1" x14ac:dyDescent="0.25">
      <c r="B8" s="214" t="s">
        <v>35</v>
      </c>
      <c r="C8" s="214" t="s">
        <v>36</v>
      </c>
      <c r="D8" s="214" t="s">
        <v>37</v>
      </c>
      <c r="E8" s="214" t="s">
        <v>38</v>
      </c>
      <c r="F8" s="214"/>
      <c r="G8" s="214"/>
      <c r="H8" s="214" t="s">
        <v>39</v>
      </c>
      <c r="I8" s="214"/>
      <c r="J8" s="214"/>
    </row>
    <row r="9" spans="2:16" ht="34.5" customHeight="1" x14ac:dyDescent="0.25">
      <c r="B9" s="214"/>
      <c r="C9" s="214"/>
      <c r="D9" s="214"/>
      <c r="E9" s="119" t="s">
        <v>40</v>
      </c>
      <c r="F9" s="119" t="s">
        <v>41</v>
      </c>
      <c r="G9" s="119" t="s">
        <v>42</v>
      </c>
      <c r="H9" s="119" t="s">
        <v>43</v>
      </c>
      <c r="I9" s="119" t="s">
        <v>44</v>
      </c>
      <c r="J9" s="119" t="s">
        <v>45</v>
      </c>
    </row>
    <row r="10" spans="2:16" ht="15" customHeight="1" x14ac:dyDescent="0.25">
      <c r="B10" s="78" t="s">
        <v>15</v>
      </c>
      <c r="C10" s="137" t="str">
        <f>B10</f>
        <v>Assiette de légumes seuls</v>
      </c>
      <c r="D10" s="138"/>
      <c r="E10" s="80"/>
      <c r="F10" s="80"/>
      <c r="G10" s="80"/>
      <c r="H10" s="79" t="s">
        <v>63</v>
      </c>
      <c r="I10" s="27">
        <f>'BPU Alimentaires'!$D$27</f>
        <v>0</v>
      </c>
      <c r="J10" s="27">
        <f t="shared" ref="J10" si="0">IF(I10="","",ROUND(I10*1.1,2))</f>
        <v>0</v>
      </c>
      <c r="P10">
        <v>1</v>
      </c>
    </row>
    <row r="11" spans="2:16" ht="15" customHeight="1" x14ac:dyDescent="0.3">
      <c r="B11" s="43" t="s">
        <v>64</v>
      </c>
      <c r="C11" s="40" t="s">
        <v>65</v>
      </c>
      <c r="D11" s="82">
        <v>3</v>
      </c>
      <c r="E11" s="81"/>
      <c r="F11" s="81"/>
      <c r="G11" s="81"/>
      <c r="H11" s="67"/>
      <c r="I11" s="28" t="str">
        <f>IF(H11="","",VLOOKUP(H11,'BPU Alimentaires'!$C$13:$D$16,2,FALSE))</f>
        <v/>
      </c>
      <c r="J11" s="27" t="str">
        <f t="shared" ref="J11" si="1">IF(I11="","",ROUND(I11*1.1,2))</f>
        <v/>
      </c>
      <c r="P11">
        <v>2</v>
      </c>
    </row>
    <row r="12" spans="2:16" ht="15" customHeight="1" x14ac:dyDescent="0.3">
      <c r="B12" s="43" t="s">
        <v>64</v>
      </c>
      <c r="C12" s="40" t="s">
        <v>66</v>
      </c>
      <c r="D12" s="82">
        <v>3</v>
      </c>
      <c r="E12" s="81"/>
      <c r="F12" s="81"/>
      <c r="G12" s="81"/>
      <c r="H12" s="67"/>
      <c r="I12" s="28" t="str">
        <f>IF(H12="","",VLOOKUP(H12,'BPU Alimentaires'!$C$13:$D$16,2,FALSE))</f>
        <v/>
      </c>
      <c r="J12" s="27" t="str">
        <f t="shared" ref="J12:J74" si="2">IF(I12="","",ROUND(I12*1.1,2))</f>
        <v/>
      </c>
      <c r="P12">
        <v>3</v>
      </c>
    </row>
    <row r="13" spans="2:16" ht="15" customHeight="1" x14ac:dyDescent="0.3">
      <c r="B13" s="43" t="s">
        <v>64</v>
      </c>
      <c r="C13" s="40" t="s">
        <v>67</v>
      </c>
      <c r="D13" s="82">
        <v>3</v>
      </c>
      <c r="E13" s="81"/>
      <c r="F13" s="81"/>
      <c r="G13" s="81"/>
      <c r="H13" s="67"/>
      <c r="I13" s="28" t="str">
        <f>IF(H13="","",VLOOKUP(H13,'BPU Alimentaires'!$C$13:$D$16,2,FALSE))</f>
        <v/>
      </c>
      <c r="J13" s="27" t="str">
        <f t="shared" si="2"/>
        <v/>
      </c>
      <c r="P13">
        <v>4</v>
      </c>
    </row>
    <row r="14" spans="2:16" ht="15" customHeight="1" x14ac:dyDescent="0.3">
      <c r="B14" s="43" t="s">
        <v>64</v>
      </c>
      <c r="C14" s="40" t="s">
        <v>68</v>
      </c>
      <c r="D14" s="82">
        <v>3</v>
      </c>
      <c r="E14" s="81"/>
      <c r="F14" s="81"/>
      <c r="G14" s="81"/>
      <c r="H14" s="67"/>
      <c r="I14" s="28" t="str">
        <f>IF(H14="","",VLOOKUP(H14,'BPU Alimentaires'!$C$13:$D$16,2,FALSE))</f>
        <v/>
      </c>
      <c r="J14" s="27" t="str">
        <f t="shared" si="2"/>
        <v/>
      </c>
    </row>
    <row r="15" spans="2:16" ht="15" customHeight="1" x14ac:dyDescent="0.3">
      <c r="B15" s="43" t="s">
        <v>64</v>
      </c>
      <c r="C15" s="40" t="s">
        <v>69</v>
      </c>
      <c r="D15" s="82">
        <v>3</v>
      </c>
      <c r="E15" s="81"/>
      <c r="F15" s="81"/>
      <c r="G15" s="81"/>
      <c r="H15" s="67"/>
      <c r="I15" s="28" t="str">
        <f>IF(H15="","",VLOOKUP(H15,'BPU Alimentaires'!$C$13:$D$16,2,FALSE))</f>
        <v/>
      </c>
      <c r="J15" s="27" t="str">
        <f t="shared" si="2"/>
        <v/>
      </c>
    </row>
    <row r="16" spans="2:16" ht="15" customHeight="1" x14ac:dyDescent="0.25">
      <c r="B16" s="83"/>
      <c r="C16" s="64"/>
      <c r="D16" s="84"/>
      <c r="E16" s="80"/>
      <c r="F16" s="80"/>
      <c r="G16" s="80"/>
      <c r="H16" s="67"/>
      <c r="I16" s="28" t="str">
        <f>IF(H16="","",VLOOKUP(H16,'BPU Alimentaires'!$C$13:$D$16,2,FALSE))</f>
        <v/>
      </c>
      <c r="J16" s="27" t="str">
        <f t="shared" si="2"/>
        <v/>
      </c>
    </row>
    <row r="17" spans="2:10" ht="15" customHeight="1" x14ac:dyDescent="0.25">
      <c r="B17" s="83"/>
      <c r="C17" s="64"/>
      <c r="D17" s="84"/>
      <c r="E17" s="80"/>
      <c r="F17" s="80"/>
      <c r="G17" s="80"/>
      <c r="H17" s="67"/>
      <c r="I17" s="28" t="str">
        <f>IF(H17="","",VLOOKUP(H17,'BPU Alimentaires'!$C$13:$D$16,2,FALSE))</f>
        <v/>
      </c>
      <c r="J17" s="27" t="str">
        <f t="shared" si="2"/>
        <v/>
      </c>
    </row>
    <row r="18" spans="2:10" ht="15" customHeight="1" x14ac:dyDescent="0.25">
      <c r="B18" s="83"/>
      <c r="C18" s="64"/>
      <c r="D18" s="84"/>
      <c r="E18" s="80"/>
      <c r="F18" s="80"/>
      <c r="G18" s="80"/>
      <c r="H18" s="67"/>
      <c r="I18" s="28" t="str">
        <f>IF(H18="","",VLOOKUP(H18,'BPU Alimentaires'!$C$13:$D$16,2,FALSE))</f>
        <v/>
      </c>
      <c r="J18" s="27" t="str">
        <f t="shared" si="2"/>
        <v/>
      </c>
    </row>
    <row r="19" spans="2:10" ht="15" customHeight="1" x14ac:dyDescent="0.25">
      <c r="B19" s="83"/>
      <c r="C19" s="64"/>
      <c r="D19" s="84"/>
      <c r="E19" s="80"/>
      <c r="F19" s="80"/>
      <c r="G19" s="80"/>
      <c r="H19" s="67"/>
      <c r="I19" s="28" t="str">
        <f>IF(H19="","",VLOOKUP(H19,'BPU Alimentaires'!$C$13:$D$16,2,FALSE))</f>
        <v/>
      </c>
      <c r="J19" s="27" t="str">
        <f t="shared" si="2"/>
        <v/>
      </c>
    </row>
    <row r="20" spans="2:10" ht="15" customHeight="1" x14ac:dyDescent="0.25">
      <c r="B20" s="83"/>
      <c r="C20" s="64"/>
      <c r="D20" s="84"/>
      <c r="E20" s="80"/>
      <c r="F20" s="80"/>
      <c r="G20" s="80"/>
      <c r="H20" s="67"/>
      <c r="I20" s="28" t="str">
        <f>IF(H20="","",VLOOKUP(H20,'BPU Alimentaires'!$C$13:$D$16,2,FALSE))</f>
        <v/>
      </c>
      <c r="J20" s="27" t="str">
        <f t="shared" si="2"/>
        <v/>
      </c>
    </row>
    <row r="21" spans="2:10" ht="15" customHeight="1" x14ac:dyDescent="0.25">
      <c r="B21" s="83"/>
      <c r="C21" s="64"/>
      <c r="D21" s="84"/>
      <c r="E21" s="80"/>
      <c r="F21" s="80"/>
      <c r="G21" s="80"/>
      <c r="H21" s="67"/>
      <c r="I21" s="28" t="str">
        <f>IF(H21="","",VLOOKUP(H21,'BPU Alimentaires'!$C$13:$D$16,2,FALSE))</f>
        <v/>
      </c>
      <c r="J21" s="27" t="str">
        <f t="shared" si="2"/>
        <v/>
      </c>
    </row>
    <row r="22" spans="2:10" ht="15" customHeight="1" x14ac:dyDescent="0.25">
      <c r="B22" s="83"/>
      <c r="C22" s="64"/>
      <c r="D22" s="84"/>
      <c r="E22" s="80"/>
      <c r="F22" s="80"/>
      <c r="G22" s="80"/>
      <c r="H22" s="67"/>
      <c r="I22" s="28" t="str">
        <f>IF(H22="","",VLOOKUP(H22,'BPU Alimentaires'!$C$13:$D$16,2,FALSE))</f>
        <v/>
      </c>
      <c r="J22" s="27" t="str">
        <f t="shared" si="2"/>
        <v/>
      </c>
    </row>
    <row r="23" spans="2:10" ht="15" customHeight="1" x14ac:dyDescent="0.25">
      <c r="B23" s="83"/>
      <c r="C23" s="64"/>
      <c r="D23" s="84"/>
      <c r="E23" s="80"/>
      <c r="F23" s="80"/>
      <c r="G23" s="80"/>
      <c r="H23" s="67"/>
      <c r="I23" s="28" t="str">
        <f>IF(H23="","",VLOOKUP(H23,'BPU Alimentaires'!$C$13:$D$16,2,FALSE))</f>
        <v/>
      </c>
      <c r="J23" s="27" t="str">
        <f t="shared" si="2"/>
        <v/>
      </c>
    </row>
    <row r="24" spans="2:10" ht="15" customHeight="1" x14ac:dyDescent="0.25">
      <c r="B24" s="83"/>
      <c r="C24" s="64"/>
      <c r="D24" s="84"/>
      <c r="E24" s="80"/>
      <c r="F24" s="80"/>
      <c r="G24" s="80"/>
      <c r="H24" s="67"/>
      <c r="I24" s="28" t="str">
        <f>IF(H24="","",VLOOKUP(H24,'BPU Alimentaires'!$C$13:$D$16,2,FALSE))</f>
        <v/>
      </c>
      <c r="J24" s="27" t="str">
        <f t="shared" si="2"/>
        <v/>
      </c>
    </row>
    <row r="25" spans="2:10" ht="15" customHeight="1" x14ac:dyDescent="0.25">
      <c r="B25" s="83"/>
      <c r="C25" s="64"/>
      <c r="D25" s="84"/>
      <c r="E25" s="80"/>
      <c r="F25" s="80"/>
      <c r="G25" s="80"/>
      <c r="H25" s="67"/>
      <c r="I25" s="28" t="str">
        <f>IF(H25="","",VLOOKUP(H25,'BPU Alimentaires'!$C$13:$D$16,2,FALSE))</f>
        <v/>
      </c>
      <c r="J25" s="27" t="str">
        <f t="shared" si="2"/>
        <v/>
      </c>
    </row>
    <row r="26" spans="2:10" ht="15" customHeight="1" x14ac:dyDescent="0.25">
      <c r="B26" s="83"/>
      <c r="C26" s="64"/>
      <c r="D26" s="84"/>
      <c r="E26" s="80"/>
      <c r="F26" s="80"/>
      <c r="G26" s="80"/>
      <c r="H26" s="67"/>
      <c r="I26" s="28" t="str">
        <f>IF(H26="","",VLOOKUP(H26,'BPU Alimentaires'!$C$13:$D$16,2,FALSE))</f>
        <v/>
      </c>
      <c r="J26" s="27" t="str">
        <f t="shared" si="2"/>
        <v/>
      </c>
    </row>
    <row r="27" spans="2:10" ht="15" customHeight="1" x14ac:dyDescent="0.25">
      <c r="B27" s="83"/>
      <c r="C27" s="64"/>
      <c r="D27" s="84"/>
      <c r="E27" s="80"/>
      <c r="F27" s="80"/>
      <c r="G27" s="80"/>
      <c r="H27" s="67"/>
      <c r="I27" s="28" t="str">
        <f>IF(H27="","",VLOOKUP(H27,'BPU Alimentaires'!$C$13:$D$16,2,FALSE))</f>
        <v/>
      </c>
      <c r="J27" s="27" t="str">
        <f t="shared" si="2"/>
        <v/>
      </c>
    </row>
    <row r="28" spans="2:10" ht="15" customHeight="1" x14ac:dyDescent="0.25">
      <c r="B28" s="83"/>
      <c r="C28" s="64"/>
      <c r="D28" s="84"/>
      <c r="E28" s="80"/>
      <c r="F28" s="80"/>
      <c r="G28" s="80"/>
      <c r="H28" s="67"/>
      <c r="I28" s="28" t="str">
        <f>IF(H28="","",VLOOKUP(H28,'BPU Alimentaires'!$C$13:$D$16,2,FALSE))</f>
        <v/>
      </c>
      <c r="J28" s="27" t="str">
        <f t="shared" si="2"/>
        <v/>
      </c>
    </row>
    <row r="29" spans="2:10" ht="15" customHeight="1" x14ac:dyDescent="0.25">
      <c r="B29" s="83"/>
      <c r="C29" s="64"/>
      <c r="D29" s="84"/>
      <c r="E29" s="80"/>
      <c r="F29" s="80"/>
      <c r="G29" s="80"/>
      <c r="H29" s="67"/>
      <c r="I29" s="28" t="str">
        <f>IF(H29="","",VLOOKUP(H29,'BPU Alimentaires'!$C$13:$D$16,2,FALSE))</f>
        <v/>
      </c>
      <c r="J29" s="27" t="str">
        <f t="shared" si="2"/>
        <v/>
      </c>
    </row>
    <row r="30" spans="2:10" ht="15" customHeight="1" x14ac:dyDescent="0.25">
      <c r="B30" s="83"/>
      <c r="C30" s="64"/>
      <c r="D30" s="84"/>
      <c r="E30" s="80"/>
      <c r="F30" s="80"/>
      <c r="G30" s="80"/>
      <c r="H30" s="67"/>
      <c r="I30" s="28" t="str">
        <f>IF(H30="","",VLOOKUP(H30,'BPU Alimentaires'!$C$13:$D$16,2,FALSE))</f>
        <v/>
      </c>
      <c r="J30" s="27" t="str">
        <f t="shared" si="2"/>
        <v/>
      </c>
    </row>
    <row r="31" spans="2:10" ht="15" customHeight="1" x14ac:dyDescent="0.25">
      <c r="B31" s="83"/>
      <c r="C31" s="64"/>
      <c r="D31" s="84"/>
      <c r="E31" s="80"/>
      <c r="F31" s="80"/>
      <c r="G31" s="80"/>
      <c r="H31" s="67"/>
      <c r="I31" s="28" t="str">
        <f>IF(H31="","",VLOOKUP(H31,'BPU Alimentaires'!$C$13:$D$16,2,FALSE))</f>
        <v/>
      </c>
      <c r="J31" s="27" t="str">
        <f t="shared" si="2"/>
        <v/>
      </c>
    </row>
    <row r="32" spans="2:10" ht="15" customHeight="1" x14ac:dyDescent="0.25">
      <c r="B32" s="83"/>
      <c r="C32" s="64"/>
      <c r="D32" s="84"/>
      <c r="E32" s="80"/>
      <c r="F32" s="80"/>
      <c r="G32" s="80"/>
      <c r="H32" s="67"/>
      <c r="I32" s="28" t="str">
        <f>IF(H32="","",VLOOKUP(H32,'BPU Alimentaires'!$C$13:$D$16,2,FALSE))</f>
        <v/>
      </c>
      <c r="J32" s="27" t="str">
        <f t="shared" si="2"/>
        <v/>
      </c>
    </row>
    <row r="33" spans="2:10" ht="15" customHeight="1" x14ac:dyDescent="0.25">
      <c r="B33" s="83"/>
      <c r="C33" s="64"/>
      <c r="D33" s="84"/>
      <c r="E33" s="80"/>
      <c r="F33" s="80"/>
      <c r="G33" s="80"/>
      <c r="H33" s="67"/>
      <c r="I33" s="28" t="str">
        <f>IF(H33="","",VLOOKUP(H33,'BPU Alimentaires'!$C$13:$D$16,2,FALSE))</f>
        <v/>
      </c>
      <c r="J33" s="27" t="str">
        <f t="shared" si="2"/>
        <v/>
      </c>
    </row>
    <row r="34" spans="2:10" ht="15" customHeight="1" x14ac:dyDescent="0.25">
      <c r="B34" s="83"/>
      <c r="C34" s="64"/>
      <c r="D34" s="84"/>
      <c r="E34" s="80"/>
      <c r="F34" s="80"/>
      <c r="G34" s="80"/>
      <c r="H34" s="67"/>
      <c r="I34" s="28" t="str">
        <f>IF(H34="","",VLOOKUP(H34,'BPU Alimentaires'!$C$13:$D$16,2,FALSE))</f>
        <v/>
      </c>
      <c r="J34" s="27" t="str">
        <f t="shared" si="2"/>
        <v/>
      </c>
    </row>
    <row r="35" spans="2:10" ht="15" customHeight="1" x14ac:dyDescent="0.25">
      <c r="B35" s="83"/>
      <c r="C35" s="64"/>
      <c r="D35" s="84"/>
      <c r="E35" s="80"/>
      <c r="F35" s="80"/>
      <c r="G35" s="80"/>
      <c r="H35" s="67"/>
      <c r="I35" s="28" t="str">
        <f>IF(H35="","",VLOOKUP(H35,'BPU Alimentaires'!$C$13:$D$16,2,FALSE))</f>
        <v/>
      </c>
      <c r="J35" s="27" t="str">
        <f t="shared" si="2"/>
        <v/>
      </c>
    </row>
    <row r="36" spans="2:10" ht="15" customHeight="1" x14ac:dyDescent="0.25">
      <c r="B36" s="83"/>
      <c r="C36" s="64"/>
      <c r="D36" s="84"/>
      <c r="E36" s="80"/>
      <c r="F36" s="80"/>
      <c r="G36" s="80"/>
      <c r="H36" s="67"/>
      <c r="I36" s="28" t="str">
        <f>IF(H36="","",VLOOKUP(H36,'BPU Alimentaires'!$C$13:$D$16,2,FALSE))</f>
        <v/>
      </c>
      <c r="J36" s="27" t="str">
        <f t="shared" si="2"/>
        <v/>
      </c>
    </row>
    <row r="37" spans="2:10" ht="15" customHeight="1" x14ac:dyDescent="0.25">
      <c r="B37" s="43" t="s">
        <v>70</v>
      </c>
      <c r="C37" s="40" t="s">
        <v>71</v>
      </c>
      <c r="D37" s="82" t="s">
        <v>72</v>
      </c>
      <c r="E37" s="80"/>
      <c r="F37" s="80"/>
      <c r="G37" s="80"/>
      <c r="H37" s="67"/>
      <c r="I37" s="28" t="str">
        <f>IF(H37="","",VLOOKUP(H37,'BPU Alimentaires'!$C$13:$D$16,2,FALSE))</f>
        <v/>
      </c>
      <c r="J37" s="27" t="str">
        <f t="shared" si="2"/>
        <v/>
      </c>
    </row>
    <row r="38" spans="2:10" ht="15" customHeight="1" x14ac:dyDescent="0.25">
      <c r="B38" s="43" t="s">
        <v>70</v>
      </c>
      <c r="C38" s="40" t="s">
        <v>73</v>
      </c>
      <c r="D38" s="82" t="s">
        <v>72</v>
      </c>
      <c r="E38" s="80"/>
      <c r="F38" s="80"/>
      <c r="G38" s="80"/>
      <c r="H38" s="67"/>
      <c r="I38" s="28" t="str">
        <f>IF(H38="","",VLOOKUP(H38,'BPU Alimentaires'!$C$13:$D$16,2,FALSE))</f>
        <v/>
      </c>
      <c r="J38" s="27" t="str">
        <f t="shared" si="2"/>
        <v/>
      </c>
    </row>
    <row r="39" spans="2:10" ht="15" customHeight="1" x14ac:dyDescent="0.25">
      <c r="B39" s="43" t="s">
        <v>70</v>
      </c>
      <c r="C39" s="40" t="s">
        <v>74</v>
      </c>
      <c r="D39" s="82" t="s">
        <v>75</v>
      </c>
      <c r="E39" s="80"/>
      <c r="F39" s="80"/>
      <c r="G39" s="80"/>
      <c r="H39" s="67"/>
      <c r="I39" s="28" t="str">
        <f>IF(H39="","",VLOOKUP(H39,'BPU Alimentaires'!$C$13:$D$16,2,FALSE))</f>
        <v/>
      </c>
      <c r="J39" s="27" t="str">
        <f t="shared" si="2"/>
        <v/>
      </c>
    </row>
    <row r="40" spans="2:10" ht="15" customHeight="1" x14ac:dyDescent="0.25">
      <c r="B40" s="43" t="s">
        <v>70</v>
      </c>
      <c r="C40" s="40" t="s">
        <v>76</v>
      </c>
      <c r="D40" s="82" t="s">
        <v>77</v>
      </c>
      <c r="E40" s="80"/>
      <c r="F40" s="80"/>
      <c r="G40" s="80"/>
      <c r="H40" s="67"/>
      <c r="I40" s="28" t="str">
        <f>IF(H40="","",VLOOKUP(H40,'BPU Alimentaires'!$C$13:$D$16,2,FALSE))</f>
        <v/>
      </c>
      <c r="J40" s="27" t="str">
        <f t="shared" si="2"/>
        <v/>
      </c>
    </row>
    <row r="41" spans="2:10" ht="15" customHeight="1" x14ac:dyDescent="0.25">
      <c r="B41" s="43" t="s">
        <v>70</v>
      </c>
      <c r="C41" s="40" t="s">
        <v>78</v>
      </c>
      <c r="D41" s="82" t="s">
        <v>77</v>
      </c>
      <c r="E41" s="80"/>
      <c r="F41" s="80"/>
      <c r="G41" s="80"/>
      <c r="H41" s="67"/>
      <c r="I41" s="28" t="str">
        <f>IF(H41="","",VLOOKUP(H41,'BPU Alimentaires'!$C$13:$D$16,2,FALSE))</f>
        <v/>
      </c>
      <c r="J41" s="27" t="str">
        <f t="shared" si="2"/>
        <v/>
      </c>
    </row>
    <row r="42" spans="2:10" ht="15" customHeight="1" x14ac:dyDescent="0.25">
      <c r="B42" s="43" t="s">
        <v>70</v>
      </c>
      <c r="C42" s="40" t="s">
        <v>79</v>
      </c>
      <c r="D42" s="82" t="s">
        <v>77</v>
      </c>
      <c r="E42" s="80"/>
      <c r="F42" s="80"/>
      <c r="G42" s="80"/>
      <c r="H42" s="67"/>
      <c r="I42" s="28" t="str">
        <f>IF(H42="","",VLOOKUP(H42,'BPU Alimentaires'!$C$13:$D$16,2,FALSE))</f>
        <v/>
      </c>
      <c r="J42" s="27" t="str">
        <f t="shared" si="2"/>
        <v/>
      </c>
    </row>
    <row r="43" spans="2:10" ht="15" customHeight="1" x14ac:dyDescent="0.25">
      <c r="B43" s="43" t="s">
        <v>70</v>
      </c>
      <c r="C43" s="40" t="s">
        <v>80</v>
      </c>
      <c r="D43" s="82" t="s">
        <v>77</v>
      </c>
      <c r="E43" s="80"/>
      <c r="F43" s="80"/>
      <c r="G43" s="80"/>
      <c r="H43" s="67"/>
      <c r="I43" s="28" t="str">
        <f>IF(H43="","",VLOOKUP(H43,'BPU Alimentaires'!$C$13:$D$16,2,FALSE))</f>
        <v/>
      </c>
      <c r="J43" s="27" t="str">
        <f t="shared" si="2"/>
        <v/>
      </c>
    </row>
    <row r="44" spans="2:10" ht="15" customHeight="1" x14ac:dyDescent="0.25">
      <c r="B44" s="43" t="s">
        <v>70</v>
      </c>
      <c r="C44" s="40" t="s">
        <v>81</v>
      </c>
      <c r="D44" s="82" t="s">
        <v>82</v>
      </c>
      <c r="E44" s="80"/>
      <c r="F44" s="80"/>
      <c r="G44" s="80"/>
      <c r="H44" s="67"/>
      <c r="I44" s="28" t="str">
        <f>IF(H44="","",VLOOKUP(H44,'BPU Alimentaires'!$C$13:$D$16,2,FALSE))</f>
        <v/>
      </c>
      <c r="J44" s="27" t="str">
        <f t="shared" si="2"/>
        <v/>
      </c>
    </row>
    <row r="45" spans="2:10" ht="15" customHeight="1" x14ac:dyDescent="0.25">
      <c r="B45" s="43" t="s">
        <v>70</v>
      </c>
      <c r="C45" s="40" t="s">
        <v>83</v>
      </c>
      <c r="D45" s="82" t="s">
        <v>84</v>
      </c>
      <c r="E45" s="80"/>
      <c r="F45" s="80"/>
      <c r="G45" s="80"/>
      <c r="H45" s="67"/>
      <c r="I45" s="28" t="str">
        <f>IF(H45="","",VLOOKUP(H45,'BPU Alimentaires'!$C$13:$D$16,2,FALSE))</f>
        <v/>
      </c>
      <c r="J45" s="27" t="str">
        <f t="shared" si="2"/>
        <v/>
      </c>
    </row>
    <row r="46" spans="2:10" ht="15" customHeight="1" x14ac:dyDescent="0.25">
      <c r="B46" s="43" t="s">
        <v>70</v>
      </c>
      <c r="C46" s="40" t="s">
        <v>85</v>
      </c>
      <c r="D46" s="82" t="s">
        <v>86</v>
      </c>
      <c r="E46" s="80"/>
      <c r="F46" s="80"/>
      <c r="G46" s="80"/>
      <c r="H46" s="67"/>
      <c r="I46" s="28" t="str">
        <f>IF(H46="","",VLOOKUP(H46,'BPU Alimentaires'!$C$13:$D$16,2,FALSE))</f>
        <v/>
      </c>
      <c r="J46" s="27" t="str">
        <f t="shared" si="2"/>
        <v/>
      </c>
    </row>
    <row r="47" spans="2:10" ht="15" customHeight="1" x14ac:dyDescent="0.25">
      <c r="B47" s="43" t="s">
        <v>70</v>
      </c>
      <c r="C47" s="40" t="s">
        <v>87</v>
      </c>
      <c r="D47" s="82" t="s">
        <v>88</v>
      </c>
      <c r="E47" s="80"/>
      <c r="F47" s="80"/>
      <c r="G47" s="80"/>
      <c r="H47" s="67"/>
      <c r="I47" s="28" t="str">
        <f>IF(H47="","",VLOOKUP(H47,'BPU Alimentaires'!$C$13:$D$16,2,FALSE))</f>
        <v/>
      </c>
      <c r="J47" s="27" t="str">
        <f t="shared" si="2"/>
        <v/>
      </c>
    </row>
    <row r="48" spans="2:10" ht="15" customHeight="1" x14ac:dyDescent="0.25">
      <c r="B48" s="43" t="s">
        <v>70</v>
      </c>
      <c r="C48" s="40" t="s">
        <v>89</v>
      </c>
      <c r="D48" s="82" t="s">
        <v>75</v>
      </c>
      <c r="E48" s="80"/>
      <c r="F48" s="80"/>
      <c r="G48" s="80"/>
      <c r="H48" s="67"/>
      <c r="I48" s="28" t="str">
        <f>IF(H48="","",VLOOKUP(H48,'BPU Alimentaires'!$C$13:$D$16,2,FALSE))</f>
        <v/>
      </c>
      <c r="J48" s="27" t="str">
        <f t="shared" si="2"/>
        <v/>
      </c>
    </row>
    <row r="49" spans="2:10" ht="15" customHeight="1" x14ac:dyDescent="0.25">
      <c r="B49" s="43" t="s">
        <v>70</v>
      </c>
      <c r="C49" s="40" t="s">
        <v>90</v>
      </c>
      <c r="D49" s="82" t="s">
        <v>77</v>
      </c>
      <c r="E49" s="80"/>
      <c r="F49" s="80"/>
      <c r="G49" s="80"/>
      <c r="H49" s="67"/>
      <c r="I49" s="28" t="str">
        <f>IF(H49="","",VLOOKUP(H49,'BPU Alimentaires'!$C$13:$D$16,2,FALSE))</f>
        <v/>
      </c>
      <c r="J49" s="27" t="str">
        <f t="shared" si="2"/>
        <v/>
      </c>
    </row>
    <row r="50" spans="2:10" ht="15" customHeight="1" x14ac:dyDescent="0.25">
      <c r="B50" s="83"/>
      <c r="C50" s="64"/>
      <c r="D50" s="84"/>
      <c r="E50" s="80"/>
      <c r="F50" s="80"/>
      <c r="G50" s="80"/>
      <c r="H50" s="67"/>
      <c r="I50" s="28" t="str">
        <f>IF(H50="","",VLOOKUP(H50,'BPU Alimentaires'!$C$13:$D$16,2,FALSE))</f>
        <v/>
      </c>
      <c r="J50" s="27" t="str">
        <f t="shared" si="2"/>
        <v/>
      </c>
    </row>
    <row r="51" spans="2:10" ht="15" customHeight="1" x14ac:dyDescent="0.25">
      <c r="B51" s="83"/>
      <c r="C51" s="64"/>
      <c r="D51" s="84"/>
      <c r="E51" s="80"/>
      <c r="F51" s="80"/>
      <c r="G51" s="80"/>
      <c r="H51" s="67"/>
      <c r="I51" s="28" t="str">
        <f>IF(H51="","",VLOOKUP(H51,'BPU Alimentaires'!$C$13:$D$16,2,FALSE))</f>
        <v/>
      </c>
      <c r="J51" s="27" t="str">
        <f t="shared" si="2"/>
        <v/>
      </c>
    </row>
    <row r="52" spans="2:10" ht="15" customHeight="1" x14ac:dyDescent="0.25">
      <c r="B52" s="83"/>
      <c r="C52" s="64"/>
      <c r="D52" s="84"/>
      <c r="E52" s="80"/>
      <c r="F52" s="80"/>
      <c r="G52" s="80"/>
      <c r="H52" s="67"/>
      <c r="I52" s="28" t="str">
        <f>IF(H52="","",VLOOKUP(H52,'BPU Alimentaires'!$C$13:$D$16,2,FALSE))</f>
        <v/>
      </c>
      <c r="J52" s="27" t="str">
        <f t="shared" si="2"/>
        <v/>
      </c>
    </row>
    <row r="53" spans="2:10" ht="15" customHeight="1" x14ac:dyDescent="0.25">
      <c r="B53" s="83"/>
      <c r="C53" s="64"/>
      <c r="D53" s="84"/>
      <c r="E53" s="80"/>
      <c r="F53" s="80"/>
      <c r="G53" s="80"/>
      <c r="H53" s="67"/>
      <c r="I53" s="28" t="str">
        <f>IF(H53="","",VLOOKUP(H53,'BPU Alimentaires'!$C$13:$D$16,2,FALSE))</f>
        <v/>
      </c>
      <c r="J53" s="27" t="str">
        <f t="shared" si="2"/>
        <v/>
      </c>
    </row>
    <row r="54" spans="2:10" ht="15" customHeight="1" x14ac:dyDescent="0.25">
      <c r="B54" s="83"/>
      <c r="C54" s="64"/>
      <c r="D54" s="84"/>
      <c r="E54" s="80"/>
      <c r="F54" s="80"/>
      <c r="G54" s="80"/>
      <c r="H54" s="67"/>
      <c r="I54" s="28" t="str">
        <f>IF(H54="","",VLOOKUP(H54,'BPU Alimentaires'!$C$13:$D$16,2,FALSE))</f>
        <v/>
      </c>
      <c r="J54" s="27" t="str">
        <f t="shared" si="2"/>
        <v/>
      </c>
    </row>
    <row r="55" spans="2:10" ht="15" customHeight="1" x14ac:dyDescent="0.25">
      <c r="B55" s="83"/>
      <c r="C55" s="64"/>
      <c r="D55" s="84"/>
      <c r="E55" s="80"/>
      <c r="F55" s="80"/>
      <c r="G55" s="80"/>
      <c r="H55" s="67"/>
      <c r="I55" s="28" t="str">
        <f>IF(H55="","",VLOOKUP(H55,'BPU Alimentaires'!$C$13:$D$16,2,FALSE))</f>
        <v/>
      </c>
      <c r="J55" s="27" t="str">
        <f t="shared" si="2"/>
        <v/>
      </c>
    </row>
    <row r="56" spans="2:10" ht="15" customHeight="1" x14ac:dyDescent="0.25">
      <c r="B56" s="83"/>
      <c r="C56" s="64"/>
      <c r="D56" s="84"/>
      <c r="E56" s="80"/>
      <c r="F56" s="80"/>
      <c r="G56" s="80"/>
      <c r="H56" s="67"/>
      <c r="I56" s="28" t="str">
        <f>IF(H56="","",VLOOKUP(H56,'BPU Alimentaires'!$C$13:$D$16,2,FALSE))</f>
        <v/>
      </c>
      <c r="J56" s="27" t="str">
        <f t="shared" si="2"/>
        <v/>
      </c>
    </row>
    <row r="57" spans="2:10" ht="15" customHeight="1" x14ac:dyDescent="0.25">
      <c r="B57" s="83"/>
      <c r="C57" s="64"/>
      <c r="D57" s="84"/>
      <c r="E57" s="80"/>
      <c r="F57" s="80"/>
      <c r="G57" s="80"/>
      <c r="H57" s="67"/>
      <c r="I57" s="28" t="str">
        <f>IF(H57="","",VLOOKUP(H57,'BPU Alimentaires'!$C$13:$D$16,2,FALSE))</f>
        <v/>
      </c>
      <c r="J57" s="27" t="str">
        <f t="shared" si="2"/>
        <v/>
      </c>
    </row>
    <row r="58" spans="2:10" ht="15" customHeight="1" x14ac:dyDescent="0.25">
      <c r="B58" s="83"/>
      <c r="C58" s="64"/>
      <c r="D58" s="84"/>
      <c r="E58" s="80"/>
      <c r="F58" s="80"/>
      <c r="G58" s="80"/>
      <c r="H58" s="67"/>
      <c r="I58" s="28" t="str">
        <f>IF(H58="","",VLOOKUP(H58,'BPU Alimentaires'!$C$13:$D$16,2,FALSE))</f>
        <v/>
      </c>
      <c r="J58" s="27" t="str">
        <f t="shared" si="2"/>
        <v/>
      </c>
    </row>
    <row r="59" spans="2:10" ht="15" customHeight="1" x14ac:dyDescent="0.25">
      <c r="B59" s="83"/>
      <c r="C59" s="64"/>
      <c r="D59" s="84"/>
      <c r="E59" s="80"/>
      <c r="F59" s="80"/>
      <c r="G59" s="80"/>
      <c r="H59" s="67"/>
      <c r="I59" s="28" t="str">
        <f>IF(H59="","",VLOOKUP(H59,'BPU Alimentaires'!$C$13:$D$16,2,FALSE))</f>
        <v/>
      </c>
      <c r="J59" s="27" t="str">
        <f t="shared" si="2"/>
        <v/>
      </c>
    </row>
    <row r="60" spans="2:10" ht="15" customHeight="1" x14ac:dyDescent="0.25">
      <c r="B60" s="83"/>
      <c r="C60" s="64"/>
      <c r="D60" s="84"/>
      <c r="E60" s="80"/>
      <c r="F60" s="80"/>
      <c r="G60" s="80"/>
      <c r="H60" s="67"/>
      <c r="I60" s="28" t="str">
        <f>IF(H60="","",VLOOKUP(H60,'BPU Alimentaires'!$C$13:$D$16,2,FALSE))</f>
        <v/>
      </c>
      <c r="J60" s="27" t="str">
        <f t="shared" si="2"/>
        <v/>
      </c>
    </row>
    <row r="61" spans="2:10" ht="15" customHeight="1" x14ac:dyDescent="0.25">
      <c r="B61" s="83"/>
      <c r="C61" s="64"/>
      <c r="D61" s="84"/>
      <c r="E61" s="80"/>
      <c r="F61" s="80"/>
      <c r="G61" s="80"/>
      <c r="H61" s="67"/>
      <c r="I61" s="28" t="str">
        <f>IF(H61="","",VLOOKUP(H61,'BPU Alimentaires'!$C$13:$D$16,2,FALSE))</f>
        <v/>
      </c>
      <c r="J61" s="27" t="str">
        <f t="shared" si="2"/>
        <v/>
      </c>
    </row>
    <row r="62" spans="2:10" ht="15" customHeight="1" x14ac:dyDescent="0.25">
      <c r="B62" s="83"/>
      <c r="C62" s="64"/>
      <c r="D62" s="84"/>
      <c r="E62" s="80"/>
      <c r="F62" s="80"/>
      <c r="G62" s="80"/>
      <c r="H62" s="67"/>
      <c r="I62" s="28" t="str">
        <f>IF(H62="","",VLOOKUP(H62,'BPU Alimentaires'!$C$13:$D$16,2,FALSE))</f>
        <v/>
      </c>
      <c r="J62" s="27" t="str">
        <f t="shared" si="2"/>
        <v/>
      </c>
    </row>
    <row r="63" spans="2:10" ht="15" customHeight="1" x14ac:dyDescent="0.25">
      <c r="B63" s="83"/>
      <c r="C63" s="64"/>
      <c r="D63" s="84"/>
      <c r="E63" s="80"/>
      <c r="F63" s="80"/>
      <c r="G63" s="80"/>
      <c r="H63" s="67"/>
      <c r="I63" s="28" t="str">
        <f>IF(H63="","",VLOOKUP(H63,'BPU Alimentaires'!$C$13:$D$16,2,FALSE))</f>
        <v/>
      </c>
      <c r="J63" s="27" t="str">
        <f t="shared" si="2"/>
        <v/>
      </c>
    </row>
    <row r="64" spans="2:10" ht="15" customHeight="1" x14ac:dyDescent="0.25">
      <c r="B64" s="83"/>
      <c r="C64" s="64"/>
      <c r="D64" s="84"/>
      <c r="E64" s="80"/>
      <c r="F64" s="80"/>
      <c r="G64" s="80"/>
      <c r="H64" s="67"/>
      <c r="I64" s="28" t="str">
        <f>IF(H64="","",VLOOKUP(H64,'BPU Alimentaires'!$C$13:$D$16,2,FALSE))</f>
        <v/>
      </c>
      <c r="J64" s="27" t="str">
        <f t="shared" si="2"/>
        <v/>
      </c>
    </row>
    <row r="65" spans="2:10" ht="15" customHeight="1" x14ac:dyDescent="0.25">
      <c r="B65" s="83"/>
      <c r="C65" s="64"/>
      <c r="D65" s="84"/>
      <c r="E65" s="80"/>
      <c r="F65" s="80"/>
      <c r="G65" s="80"/>
      <c r="H65" s="67"/>
      <c r="I65" s="28" t="str">
        <f>IF(H65="","",VLOOKUP(H65,'BPU Alimentaires'!$C$13:$D$16,2,FALSE))</f>
        <v/>
      </c>
      <c r="J65" s="27" t="str">
        <f t="shared" si="2"/>
        <v/>
      </c>
    </row>
    <row r="66" spans="2:10" ht="15" customHeight="1" x14ac:dyDescent="0.25">
      <c r="B66" s="83"/>
      <c r="C66" s="64"/>
      <c r="D66" s="84"/>
      <c r="E66" s="80"/>
      <c r="F66" s="80"/>
      <c r="G66" s="80"/>
      <c r="H66" s="67"/>
      <c r="I66" s="28" t="str">
        <f>IF(H66="","",VLOOKUP(H66,'BPU Alimentaires'!$C$13:$D$16,2,FALSE))</f>
        <v/>
      </c>
      <c r="J66" s="27" t="str">
        <f t="shared" si="2"/>
        <v/>
      </c>
    </row>
    <row r="67" spans="2:10" ht="15" customHeight="1" x14ac:dyDescent="0.25">
      <c r="B67" s="83"/>
      <c r="C67" s="64"/>
      <c r="D67" s="84"/>
      <c r="E67" s="80"/>
      <c r="F67" s="80"/>
      <c r="G67" s="80"/>
      <c r="H67" s="67"/>
      <c r="I67" s="28" t="str">
        <f>IF(H67="","",VLOOKUP(H67,'BPU Alimentaires'!$C$13:$D$16,2,FALSE))</f>
        <v/>
      </c>
      <c r="J67" s="27" t="str">
        <f t="shared" si="2"/>
        <v/>
      </c>
    </row>
    <row r="68" spans="2:10" ht="15" customHeight="1" x14ac:dyDescent="0.25">
      <c r="B68" s="83"/>
      <c r="C68" s="64"/>
      <c r="D68" s="84"/>
      <c r="E68" s="80"/>
      <c r="F68" s="80"/>
      <c r="G68" s="80"/>
      <c r="H68" s="67"/>
      <c r="I68" s="28" t="str">
        <f>IF(H68="","",VLOOKUP(H68,'BPU Alimentaires'!$C$13:$D$16,2,FALSE))</f>
        <v/>
      </c>
      <c r="J68" s="27" t="str">
        <f t="shared" si="2"/>
        <v/>
      </c>
    </row>
    <row r="69" spans="2:10" ht="15" customHeight="1" x14ac:dyDescent="0.25">
      <c r="B69" s="83"/>
      <c r="C69" s="64"/>
      <c r="D69" s="84"/>
      <c r="E69" s="80"/>
      <c r="F69" s="80"/>
      <c r="G69" s="80"/>
      <c r="H69" s="67"/>
      <c r="I69" s="28" t="str">
        <f>IF(H69="","",VLOOKUP(H69,'BPU Alimentaires'!$C$13:$D$16,2,FALSE))</f>
        <v/>
      </c>
      <c r="J69" s="27" t="str">
        <f t="shared" si="2"/>
        <v/>
      </c>
    </row>
    <row r="70" spans="2:10" ht="15" customHeight="1" x14ac:dyDescent="0.25">
      <c r="B70" s="43" t="s">
        <v>91</v>
      </c>
      <c r="C70" s="40" t="s">
        <v>92</v>
      </c>
      <c r="D70" s="82" t="s">
        <v>93</v>
      </c>
      <c r="E70" s="80"/>
      <c r="F70" s="80"/>
      <c r="G70" s="80"/>
      <c r="H70" s="67"/>
      <c r="I70" s="28" t="str">
        <f>IF(H70="","",VLOOKUP(H70,'BPU Alimentaires'!$C$13:$D$16,2,FALSE))</f>
        <v/>
      </c>
      <c r="J70" s="27" t="str">
        <f t="shared" si="2"/>
        <v/>
      </c>
    </row>
    <row r="71" spans="2:10" ht="15" customHeight="1" x14ac:dyDescent="0.25">
      <c r="B71" s="43" t="s">
        <v>91</v>
      </c>
      <c r="C71" s="40" t="s">
        <v>94</v>
      </c>
      <c r="D71" s="82" t="s">
        <v>77</v>
      </c>
      <c r="E71" s="80"/>
      <c r="F71" s="80"/>
      <c r="G71" s="80"/>
      <c r="H71" s="67"/>
      <c r="I71" s="28" t="str">
        <f>IF(H71="","",VLOOKUP(H71,'BPU Alimentaires'!$C$13:$D$16,2,FALSE))</f>
        <v/>
      </c>
      <c r="J71" s="27" t="str">
        <f t="shared" si="2"/>
        <v/>
      </c>
    </row>
    <row r="72" spans="2:10" ht="15" customHeight="1" x14ac:dyDescent="0.25">
      <c r="B72" s="43" t="s">
        <v>91</v>
      </c>
      <c r="C72" s="40" t="s">
        <v>95</v>
      </c>
      <c r="D72" s="82" t="s">
        <v>77</v>
      </c>
      <c r="E72" s="80"/>
      <c r="F72" s="80"/>
      <c r="G72" s="80"/>
      <c r="H72" s="67"/>
      <c r="I72" s="28" t="str">
        <f>IF(H72="","",VLOOKUP(H72,'BPU Alimentaires'!$C$13:$D$16,2,FALSE))</f>
        <v/>
      </c>
      <c r="J72" s="27" t="str">
        <f t="shared" si="2"/>
        <v/>
      </c>
    </row>
    <row r="73" spans="2:10" ht="15" customHeight="1" x14ac:dyDescent="0.25">
      <c r="B73" s="43" t="s">
        <v>91</v>
      </c>
      <c r="C73" s="40" t="s">
        <v>96</v>
      </c>
      <c r="D73" s="82" t="s">
        <v>77</v>
      </c>
      <c r="E73" s="80"/>
      <c r="F73" s="80"/>
      <c r="G73" s="80"/>
      <c r="H73" s="67"/>
      <c r="I73" s="28" t="str">
        <f>IF(H73="","",VLOOKUP(H73,'BPU Alimentaires'!$C$13:$D$16,2,FALSE))</f>
        <v/>
      </c>
      <c r="J73" s="27" t="str">
        <f t="shared" si="2"/>
        <v/>
      </c>
    </row>
    <row r="74" spans="2:10" ht="15" customHeight="1" x14ac:dyDescent="0.25">
      <c r="B74" s="43" t="s">
        <v>91</v>
      </c>
      <c r="C74" s="40" t="s">
        <v>97</v>
      </c>
      <c r="D74" s="82" t="s">
        <v>77</v>
      </c>
      <c r="E74" s="80"/>
      <c r="F74" s="80"/>
      <c r="G74" s="80"/>
      <c r="H74" s="67"/>
      <c r="I74" s="28" t="str">
        <f>IF(H74="","",VLOOKUP(H74,'BPU Alimentaires'!$C$13:$D$16,2,FALSE))</f>
        <v/>
      </c>
      <c r="J74" s="27" t="str">
        <f t="shared" si="2"/>
        <v/>
      </c>
    </row>
    <row r="75" spans="2:10" ht="15" customHeight="1" x14ac:dyDescent="0.25">
      <c r="B75" s="43" t="s">
        <v>91</v>
      </c>
      <c r="C75" s="40" t="s">
        <v>98</v>
      </c>
      <c r="D75" s="82" t="s">
        <v>77</v>
      </c>
      <c r="E75" s="80"/>
      <c r="F75" s="80"/>
      <c r="G75" s="80"/>
      <c r="H75" s="67"/>
      <c r="I75" s="28" t="str">
        <f>IF(H75="","",VLOOKUP(H75,'BPU Alimentaires'!$C$13:$D$16,2,FALSE))</f>
        <v/>
      </c>
      <c r="J75" s="27" t="str">
        <f t="shared" ref="J75:J138" si="3">IF(I75="","",ROUND(I75*1.1,2))</f>
        <v/>
      </c>
    </row>
    <row r="76" spans="2:10" ht="15" customHeight="1" x14ac:dyDescent="0.25">
      <c r="B76" s="43" t="s">
        <v>91</v>
      </c>
      <c r="C76" s="40" t="s">
        <v>99</v>
      </c>
      <c r="D76" s="82" t="s">
        <v>77</v>
      </c>
      <c r="E76" s="80"/>
      <c r="F76" s="80"/>
      <c r="G76" s="80"/>
      <c r="H76" s="67"/>
      <c r="I76" s="28" t="str">
        <f>IF(H76="","",VLOOKUP(H76,'BPU Alimentaires'!$C$13:$D$16,2,FALSE))</f>
        <v/>
      </c>
      <c r="J76" s="27" t="str">
        <f t="shared" si="3"/>
        <v/>
      </c>
    </row>
    <row r="77" spans="2:10" ht="15" customHeight="1" x14ac:dyDescent="0.25">
      <c r="B77" s="43" t="s">
        <v>91</v>
      </c>
      <c r="C77" s="40" t="s">
        <v>100</v>
      </c>
      <c r="D77" s="82" t="s">
        <v>101</v>
      </c>
      <c r="E77" s="80"/>
      <c r="F77" s="80"/>
      <c r="G77" s="80"/>
      <c r="H77" s="67"/>
      <c r="I77" s="28" t="str">
        <f>IF(H77="","",VLOOKUP(H77,'BPU Alimentaires'!$C$13:$D$16,2,FALSE))</f>
        <v/>
      </c>
      <c r="J77" s="27" t="str">
        <f t="shared" si="3"/>
        <v/>
      </c>
    </row>
    <row r="78" spans="2:10" ht="15" customHeight="1" x14ac:dyDescent="0.25">
      <c r="B78" s="83"/>
      <c r="C78" s="64"/>
      <c r="D78" s="84"/>
      <c r="E78" s="80"/>
      <c r="F78" s="80"/>
      <c r="G78" s="80"/>
      <c r="H78" s="67"/>
      <c r="I78" s="28" t="str">
        <f>IF(H78="","",VLOOKUP(H78,'BPU Alimentaires'!$C$13:$D$16,2,FALSE))</f>
        <v/>
      </c>
      <c r="J78" s="27" t="str">
        <f t="shared" si="3"/>
        <v/>
      </c>
    </row>
    <row r="79" spans="2:10" ht="15" customHeight="1" x14ac:dyDescent="0.25">
      <c r="B79" s="83"/>
      <c r="C79" s="64"/>
      <c r="D79" s="84"/>
      <c r="E79" s="80"/>
      <c r="F79" s="80"/>
      <c r="G79" s="80"/>
      <c r="H79" s="67"/>
      <c r="I79" s="28" t="str">
        <f>IF(H79="","",VLOOKUP(H79,'BPU Alimentaires'!$C$13:$D$16,2,FALSE))</f>
        <v/>
      </c>
      <c r="J79" s="27" t="str">
        <f t="shared" si="3"/>
        <v/>
      </c>
    </row>
    <row r="80" spans="2:10" ht="15" customHeight="1" x14ac:dyDescent="0.25">
      <c r="B80" s="83"/>
      <c r="C80" s="64"/>
      <c r="D80" s="84"/>
      <c r="E80" s="80"/>
      <c r="F80" s="80"/>
      <c r="G80" s="80"/>
      <c r="H80" s="67"/>
      <c r="I80" s="28" t="str">
        <f>IF(H80="","",VLOOKUP(H80,'BPU Alimentaires'!$C$13:$D$16,2,FALSE))</f>
        <v/>
      </c>
      <c r="J80" s="27" t="str">
        <f t="shared" si="3"/>
        <v/>
      </c>
    </row>
    <row r="81" spans="2:10" ht="15" customHeight="1" x14ac:dyDescent="0.25">
      <c r="B81" s="83"/>
      <c r="C81" s="64"/>
      <c r="D81" s="84"/>
      <c r="E81" s="80"/>
      <c r="F81" s="80"/>
      <c r="G81" s="80"/>
      <c r="H81" s="67"/>
      <c r="I81" s="28" t="str">
        <f>IF(H81="","",VLOOKUP(H81,'BPU Alimentaires'!$C$13:$D$16,2,FALSE))</f>
        <v/>
      </c>
      <c r="J81" s="27" t="str">
        <f t="shared" si="3"/>
        <v/>
      </c>
    </row>
    <row r="82" spans="2:10" ht="15" customHeight="1" x14ac:dyDescent="0.25">
      <c r="B82" s="83"/>
      <c r="C82" s="64"/>
      <c r="D82" s="84"/>
      <c r="E82" s="80"/>
      <c r="F82" s="80"/>
      <c r="G82" s="80"/>
      <c r="H82" s="67"/>
      <c r="I82" s="28" t="str">
        <f>IF(H82="","",VLOOKUP(H82,'BPU Alimentaires'!$C$13:$D$16,2,FALSE))</f>
        <v/>
      </c>
      <c r="J82" s="27" t="str">
        <f t="shared" si="3"/>
        <v/>
      </c>
    </row>
    <row r="83" spans="2:10" ht="15" customHeight="1" x14ac:dyDescent="0.25">
      <c r="B83" s="83"/>
      <c r="C83" s="64"/>
      <c r="D83" s="84"/>
      <c r="E83" s="80"/>
      <c r="F83" s="80"/>
      <c r="G83" s="80"/>
      <c r="H83" s="67"/>
      <c r="I83" s="28" t="str">
        <f>IF(H83="","",VLOOKUP(H83,'BPU Alimentaires'!$C$13:$D$16,2,FALSE))</f>
        <v/>
      </c>
      <c r="J83" s="27" t="str">
        <f t="shared" si="3"/>
        <v/>
      </c>
    </row>
    <row r="84" spans="2:10" ht="15" customHeight="1" x14ac:dyDescent="0.25">
      <c r="B84" s="83"/>
      <c r="C84" s="64"/>
      <c r="D84" s="84"/>
      <c r="E84" s="80"/>
      <c r="F84" s="80"/>
      <c r="G84" s="80"/>
      <c r="H84" s="67"/>
      <c r="I84" s="28" t="str">
        <f>IF(H84="","",VLOOKUP(H84,'BPU Alimentaires'!$C$13:$D$16,2,FALSE))</f>
        <v/>
      </c>
      <c r="J84" s="27" t="str">
        <f t="shared" si="3"/>
        <v/>
      </c>
    </row>
    <row r="85" spans="2:10" ht="15" customHeight="1" x14ac:dyDescent="0.25">
      <c r="B85" s="83"/>
      <c r="C85" s="64"/>
      <c r="D85" s="84"/>
      <c r="E85" s="80"/>
      <c r="F85" s="80"/>
      <c r="G85" s="80"/>
      <c r="H85" s="67"/>
      <c r="I85" s="28" t="str">
        <f>IF(H85="","",VLOOKUP(H85,'BPU Alimentaires'!$C$13:$D$16,2,FALSE))</f>
        <v/>
      </c>
      <c r="J85" s="27" t="str">
        <f t="shared" si="3"/>
        <v/>
      </c>
    </row>
    <row r="86" spans="2:10" ht="15" customHeight="1" x14ac:dyDescent="0.25">
      <c r="B86" s="83"/>
      <c r="C86" s="64"/>
      <c r="D86" s="84"/>
      <c r="E86" s="80"/>
      <c r="F86" s="80"/>
      <c r="G86" s="80"/>
      <c r="H86" s="67"/>
      <c r="I86" s="28" t="str">
        <f>IF(H86="","",VLOOKUP(H86,'BPU Alimentaires'!$C$13:$D$16,2,FALSE))</f>
        <v/>
      </c>
      <c r="J86" s="27" t="str">
        <f t="shared" si="3"/>
        <v/>
      </c>
    </row>
    <row r="87" spans="2:10" ht="15" customHeight="1" x14ac:dyDescent="0.25">
      <c r="B87" s="83"/>
      <c r="C87" s="64"/>
      <c r="D87" s="84"/>
      <c r="E87" s="80"/>
      <c r="F87" s="80"/>
      <c r="G87" s="80"/>
      <c r="H87" s="67"/>
      <c r="I87" s="28" t="str">
        <f>IF(H87="","",VLOOKUP(H87,'BPU Alimentaires'!$C$13:$D$16,2,FALSE))</f>
        <v/>
      </c>
      <c r="J87" s="27" t="str">
        <f t="shared" si="3"/>
        <v/>
      </c>
    </row>
    <row r="88" spans="2:10" ht="15" customHeight="1" x14ac:dyDescent="0.25">
      <c r="B88" s="83"/>
      <c r="C88" s="64"/>
      <c r="D88" s="84"/>
      <c r="E88" s="80"/>
      <c r="F88" s="80"/>
      <c r="G88" s="80"/>
      <c r="H88" s="67"/>
      <c r="I88" s="28" t="str">
        <f>IF(H88="","",VLOOKUP(H88,'BPU Alimentaires'!$C$13:$D$16,2,FALSE))</f>
        <v/>
      </c>
      <c r="J88" s="27" t="str">
        <f t="shared" si="3"/>
        <v/>
      </c>
    </row>
    <row r="89" spans="2:10" ht="15" customHeight="1" x14ac:dyDescent="0.25">
      <c r="B89" s="83"/>
      <c r="C89" s="64"/>
      <c r="D89" s="84"/>
      <c r="E89" s="80"/>
      <c r="F89" s="80"/>
      <c r="G89" s="80"/>
      <c r="H89" s="67"/>
      <c r="I89" s="28" t="str">
        <f>IF(H89="","",VLOOKUP(H89,'BPU Alimentaires'!$C$13:$D$16,2,FALSE))</f>
        <v/>
      </c>
      <c r="J89" s="27" t="str">
        <f t="shared" si="3"/>
        <v/>
      </c>
    </row>
    <row r="90" spans="2:10" ht="15" customHeight="1" x14ac:dyDescent="0.25">
      <c r="B90" s="83"/>
      <c r="C90" s="64"/>
      <c r="D90" s="84"/>
      <c r="E90" s="80"/>
      <c r="F90" s="80"/>
      <c r="G90" s="80"/>
      <c r="H90" s="67"/>
      <c r="I90" s="28" t="str">
        <f>IF(H90="","",VLOOKUP(H90,'BPU Alimentaires'!$C$13:$D$16,2,FALSE))</f>
        <v/>
      </c>
      <c r="J90" s="27" t="str">
        <f t="shared" si="3"/>
        <v/>
      </c>
    </row>
    <row r="91" spans="2:10" ht="15" customHeight="1" x14ac:dyDescent="0.25">
      <c r="B91" s="83"/>
      <c r="C91" s="64"/>
      <c r="D91" s="84"/>
      <c r="E91" s="80"/>
      <c r="F91" s="80"/>
      <c r="G91" s="80"/>
      <c r="H91" s="67"/>
      <c r="I91" s="28" t="str">
        <f>IF(H91="","",VLOOKUP(H91,'BPU Alimentaires'!$C$13:$D$16,2,FALSE))</f>
        <v/>
      </c>
      <c r="J91" s="27" t="str">
        <f t="shared" si="3"/>
        <v/>
      </c>
    </row>
    <row r="92" spans="2:10" ht="15" customHeight="1" x14ac:dyDescent="0.25">
      <c r="B92" s="83"/>
      <c r="C92" s="64"/>
      <c r="D92" s="84"/>
      <c r="E92" s="80"/>
      <c r="F92" s="80"/>
      <c r="G92" s="80"/>
      <c r="H92" s="67"/>
      <c r="I92" s="28" t="str">
        <f>IF(H92="","",VLOOKUP(H92,'BPU Alimentaires'!$C$13:$D$16,2,FALSE))</f>
        <v/>
      </c>
      <c r="J92" s="27" t="str">
        <f t="shared" si="3"/>
        <v/>
      </c>
    </row>
    <row r="93" spans="2:10" ht="15" customHeight="1" x14ac:dyDescent="0.25">
      <c r="B93" s="83"/>
      <c r="C93" s="64"/>
      <c r="D93" s="84"/>
      <c r="E93" s="80"/>
      <c r="F93" s="80"/>
      <c r="G93" s="80"/>
      <c r="H93" s="67"/>
      <c r="I93" s="28" t="str">
        <f>IF(H93="","",VLOOKUP(H93,'BPU Alimentaires'!$C$13:$D$16,2,FALSE))</f>
        <v/>
      </c>
      <c r="J93" s="27" t="str">
        <f t="shared" si="3"/>
        <v/>
      </c>
    </row>
    <row r="94" spans="2:10" ht="15" customHeight="1" x14ac:dyDescent="0.25">
      <c r="B94" s="83"/>
      <c r="C94" s="64"/>
      <c r="D94" s="84"/>
      <c r="E94" s="80"/>
      <c r="F94" s="80"/>
      <c r="G94" s="80"/>
      <c r="H94" s="67"/>
      <c r="I94" s="28" t="str">
        <f>IF(H94="","",VLOOKUP(H94,'BPU Alimentaires'!$C$13:$D$16,2,FALSE))</f>
        <v/>
      </c>
      <c r="J94" s="27" t="str">
        <f t="shared" si="3"/>
        <v/>
      </c>
    </row>
    <row r="95" spans="2:10" ht="15" customHeight="1" x14ac:dyDescent="0.25">
      <c r="B95" s="83"/>
      <c r="C95" s="64"/>
      <c r="D95" s="84"/>
      <c r="E95" s="80"/>
      <c r="F95" s="80"/>
      <c r="G95" s="80"/>
      <c r="H95" s="67"/>
      <c r="I95" s="28" t="str">
        <f>IF(H95="","",VLOOKUP(H95,'BPU Alimentaires'!$C$13:$D$16,2,FALSE))</f>
        <v/>
      </c>
      <c r="J95" s="27" t="str">
        <f t="shared" si="3"/>
        <v/>
      </c>
    </row>
    <row r="96" spans="2:10" ht="15" customHeight="1" x14ac:dyDescent="0.25">
      <c r="B96" s="83"/>
      <c r="C96" s="64"/>
      <c r="D96" s="84"/>
      <c r="E96" s="80"/>
      <c r="F96" s="80"/>
      <c r="G96" s="80"/>
      <c r="H96" s="67"/>
      <c r="I96" s="28" t="str">
        <f>IF(H96="","",VLOOKUP(H96,'BPU Alimentaires'!$C$13:$D$16,2,FALSE))</f>
        <v/>
      </c>
      <c r="J96" s="27" t="str">
        <f t="shared" si="3"/>
        <v/>
      </c>
    </row>
    <row r="97" spans="1:10" ht="15" customHeight="1" x14ac:dyDescent="0.25">
      <c r="B97" s="83"/>
      <c r="C97" s="64"/>
      <c r="D97" s="84"/>
      <c r="E97" s="80"/>
      <c r="F97" s="80"/>
      <c r="G97" s="80"/>
      <c r="H97" s="67"/>
      <c r="I97" s="28" t="str">
        <f>IF(H97="","",VLOOKUP(H97,'BPU Alimentaires'!$C$13:$D$16,2,FALSE))</f>
        <v/>
      </c>
      <c r="J97" s="27" t="str">
        <f t="shared" si="3"/>
        <v/>
      </c>
    </row>
    <row r="98" spans="1:10" ht="15" customHeight="1" x14ac:dyDescent="0.25">
      <c r="B98" s="43" t="s">
        <v>102</v>
      </c>
      <c r="C98" s="40" t="s">
        <v>103</v>
      </c>
      <c r="D98" s="82" t="s">
        <v>77</v>
      </c>
      <c r="E98" s="80"/>
      <c r="F98" s="80"/>
      <c r="G98" s="80"/>
      <c r="H98" s="67"/>
      <c r="I98" s="28" t="str">
        <f>IF(H98="","",VLOOKUP(H98,'BPU Alimentaires'!$C$13:$D$16,2,FALSE))</f>
        <v/>
      </c>
      <c r="J98" s="27" t="str">
        <f t="shared" si="3"/>
        <v/>
      </c>
    </row>
    <row r="99" spans="1:10" ht="15" customHeight="1" x14ac:dyDescent="0.25">
      <c r="B99" s="43" t="s">
        <v>102</v>
      </c>
      <c r="C99" s="40" t="s">
        <v>104</v>
      </c>
      <c r="D99" s="82" t="s">
        <v>77</v>
      </c>
      <c r="E99" s="80"/>
      <c r="F99" s="80"/>
      <c r="G99" s="80"/>
      <c r="H99" s="67"/>
      <c r="I99" s="28" t="str">
        <f>IF(H99="","",VLOOKUP(H99,'BPU Alimentaires'!$C$13:$D$16,2,FALSE))</f>
        <v/>
      </c>
      <c r="J99" s="27" t="str">
        <f t="shared" si="3"/>
        <v/>
      </c>
    </row>
    <row r="100" spans="1:10" ht="15" customHeight="1" x14ac:dyDescent="0.25">
      <c r="B100" s="43" t="s">
        <v>102</v>
      </c>
      <c r="C100" s="40" t="s">
        <v>105</v>
      </c>
      <c r="D100" s="82" t="s">
        <v>77</v>
      </c>
      <c r="E100" s="80"/>
      <c r="F100" s="80"/>
      <c r="G100" s="80"/>
      <c r="H100" s="67"/>
      <c r="I100" s="28" t="str">
        <f>IF(H100="","",VLOOKUP(H100,'BPU Alimentaires'!$C$13:$D$16,2,FALSE))</f>
        <v/>
      </c>
      <c r="J100" s="27" t="str">
        <f t="shared" si="3"/>
        <v/>
      </c>
    </row>
    <row r="101" spans="1:10" ht="15" customHeight="1" x14ac:dyDescent="0.25">
      <c r="B101" s="43" t="s">
        <v>102</v>
      </c>
      <c r="C101" s="40" t="s">
        <v>106</v>
      </c>
      <c r="D101" s="82" t="s">
        <v>77</v>
      </c>
      <c r="E101" s="80"/>
      <c r="F101" s="80"/>
      <c r="G101" s="80"/>
      <c r="H101" s="67"/>
      <c r="I101" s="28" t="str">
        <f>IF(H101="","",VLOOKUP(H101,'BPU Alimentaires'!$C$13:$D$16,2,FALSE))</f>
        <v/>
      </c>
      <c r="J101" s="27" t="str">
        <f t="shared" si="3"/>
        <v/>
      </c>
    </row>
    <row r="102" spans="1:10" ht="15" customHeight="1" x14ac:dyDescent="0.25">
      <c r="B102" s="43" t="s">
        <v>102</v>
      </c>
      <c r="C102" s="40" t="s">
        <v>107</v>
      </c>
      <c r="D102" s="82" t="s">
        <v>77</v>
      </c>
      <c r="E102" s="80"/>
      <c r="F102" s="80"/>
      <c r="G102" s="80"/>
      <c r="H102" s="67"/>
      <c r="I102" s="28" t="str">
        <f>IF(H102="","",VLOOKUP(H102,'BPU Alimentaires'!$C$13:$D$16,2,FALSE))</f>
        <v/>
      </c>
      <c r="J102" s="27" t="str">
        <f t="shared" si="3"/>
        <v/>
      </c>
    </row>
    <row r="103" spans="1:10" ht="15" customHeight="1" x14ac:dyDescent="0.25">
      <c r="B103" s="43" t="s">
        <v>102</v>
      </c>
      <c r="C103" s="40" t="s">
        <v>108</v>
      </c>
      <c r="D103" s="82" t="s">
        <v>77</v>
      </c>
      <c r="E103" s="80"/>
      <c r="F103" s="80"/>
      <c r="G103" s="80"/>
      <c r="H103" s="67"/>
      <c r="I103" s="28" t="str">
        <f>IF(H103="","",VLOOKUP(H103,'BPU Alimentaires'!$C$13:$D$16,2,FALSE))</f>
        <v/>
      </c>
      <c r="J103" s="27" t="str">
        <f t="shared" si="3"/>
        <v/>
      </c>
    </row>
    <row r="104" spans="1:10" ht="15" customHeight="1" x14ac:dyDescent="0.25">
      <c r="B104" s="43" t="s">
        <v>102</v>
      </c>
      <c r="C104" s="40" t="s">
        <v>108</v>
      </c>
      <c r="D104" s="82" t="s">
        <v>77</v>
      </c>
      <c r="E104" s="80"/>
      <c r="F104" s="80"/>
      <c r="G104" s="80"/>
      <c r="H104" s="67"/>
      <c r="I104" s="28" t="str">
        <f>IF(H104="","",VLOOKUP(H104,'BPU Alimentaires'!$C$13:$D$16,2,FALSE))</f>
        <v/>
      </c>
      <c r="J104" s="27" t="str">
        <f t="shared" si="3"/>
        <v/>
      </c>
    </row>
    <row r="105" spans="1:10" ht="15" customHeight="1" x14ac:dyDescent="0.25">
      <c r="B105" s="43" t="s">
        <v>102</v>
      </c>
      <c r="C105" s="40" t="s">
        <v>109</v>
      </c>
      <c r="D105" s="82" t="s">
        <v>77</v>
      </c>
      <c r="E105" s="80"/>
      <c r="F105" s="80"/>
      <c r="G105" s="80"/>
      <c r="H105" s="67"/>
      <c r="I105" s="28" t="str">
        <f>IF(H105="","",VLOOKUP(H105,'BPU Alimentaires'!$C$13:$D$16,2,FALSE))</f>
        <v/>
      </c>
      <c r="J105" s="27" t="str">
        <f t="shared" si="3"/>
        <v/>
      </c>
    </row>
    <row r="106" spans="1:10" ht="15" customHeight="1" x14ac:dyDescent="0.25">
      <c r="B106" s="43" t="s">
        <v>102</v>
      </c>
      <c r="C106" s="40" t="s">
        <v>110</v>
      </c>
      <c r="D106" s="82" t="s">
        <v>77</v>
      </c>
      <c r="E106" s="80"/>
      <c r="F106" s="80"/>
      <c r="G106" s="80"/>
      <c r="H106" s="67"/>
      <c r="I106" s="28" t="str">
        <f>IF(H106="","",VLOOKUP(H106,'BPU Alimentaires'!$C$13:$D$16,2,FALSE))</f>
        <v/>
      </c>
      <c r="J106" s="27" t="str">
        <f t="shared" si="3"/>
        <v/>
      </c>
    </row>
    <row r="107" spans="1:10" ht="15" customHeight="1" x14ac:dyDescent="0.25">
      <c r="B107" s="43" t="s">
        <v>102</v>
      </c>
      <c r="C107" s="40" t="s">
        <v>111</v>
      </c>
      <c r="D107" s="82" t="s">
        <v>77</v>
      </c>
      <c r="E107" s="80"/>
      <c r="F107" s="80"/>
      <c r="G107" s="80"/>
      <c r="H107" s="67"/>
      <c r="I107" s="28" t="str">
        <f>IF(H107="","",VLOOKUP(H107,'BPU Alimentaires'!$C$13:$D$16,2,FALSE))</f>
        <v/>
      </c>
      <c r="J107" s="27" t="str">
        <f t="shared" si="3"/>
        <v/>
      </c>
    </row>
    <row r="108" spans="1:10" ht="15" customHeight="1" x14ac:dyDescent="0.25">
      <c r="B108" s="43" t="s">
        <v>102</v>
      </c>
      <c r="C108" s="40" t="s">
        <v>112</v>
      </c>
      <c r="D108" s="82" t="s">
        <v>77</v>
      </c>
      <c r="E108" s="80"/>
      <c r="F108" s="80"/>
      <c r="G108" s="80"/>
      <c r="H108" s="67"/>
      <c r="I108" s="28" t="str">
        <f>IF(H108="","",VLOOKUP(H108,'BPU Alimentaires'!$C$13:$D$16,2,FALSE))</f>
        <v/>
      </c>
      <c r="J108" s="27" t="str">
        <f t="shared" si="3"/>
        <v/>
      </c>
    </row>
    <row r="109" spans="1:10" ht="15" customHeight="1" x14ac:dyDescent="0.25">
      <c r="B109" s="43" t="s">
        <v>102</v>
      </c>
      <c r="C109" s="40" t="s">
        <v>113</v>
      </c>
      <c r="D109" s="82" t="s">
        <v>77</v>
      </c>
      <c r="E109" s="80"/>
      <c r="F109" s="80"/>
      <c r="G109" s="80"/>
      <c r="H109" s="67"/>
      <c r="I109" s="28" t="str">
        <f>IF(H109="","",VLOOKUP(H109,'BPU Alimentaires'!$C$13:$D$16,2,FALSE))</f>
        <v/>
      </c>
      <c r="J109" s="27" t="str">
        <f t="shared" si="3"/>
        <v/>
      </c>
    </row>
    <row r="110" spans="1:10" ht="15" customHeight="1" x14ac:dyDescent="0.25">
      <c r="B110" s="83"/>
      <c r="C110" s="64"/>
      <c r="D110" s="84"/>
      <c r="E110" s="80"/>
      <c r="F110" s="80"/>
      <c r="G110" s="80"/>
      <c r="H110" s="67"/>
      <c r="I110" s="28" t="str">
        <f>IF(H110="","",VLOOKUP(H110,'BPU Alimentaires'!$C$13:$D$16,2,FALSE))</f>
        <v/>
      </c>
      <c r="J110" s="27" t="str">
        <f t="shared" si="3"/>
        <v/>
      </c>
    </row>
    <row r="111" spans="1:10" ht="15" customHeight="1" x14ac:dyDescent="0.25">
      <c r="B111" s="83"/>
      <c r="C111" s="64"/>
      <c r="D111" s="84"/>
      <c r="E111" s="80"/>
      <c r="F111" s="80"/>
      <c r="G111" s="80"/>
      <c r="H111" s="67"/>
      <c r="I111" s="28" t="str">
        <f>IF(H111="","",VLOOKUP(H111,'BPU Alimentaires'!$C$13:$D$16,2,FALSE))</f>
        <v/>
      </c>
      <c r="J111" s="27" t="str">
        <f t="shared" si="3"/>
        <v/>
      </c>
    </row>
    <row r="112" spans="1:10" ht="15" customHeight="1" x14ac:dyDescent="0.25">
      <c r="B112" s="83"/>
      <c r="C112" s="64"/>
      <c r="D112" s="84"/>
      <c r="E112" s="80"/>
      <c r="F112" s="80"/>
      <c r="G112" s="80"/>
      <c r="H112" s="67"/>
      <c r="I112" s="28" t="str">
        <f>IF(H112="","",VLOOKUP(H112,'BPU Alimentaires'!$C$13:$D$16,2,FALSE))</f>
        <v/>
      </c>
      <c r="J112" s="27" t="str">
        <f t="shared" si="3"/>
        <v/>
      </c>
    </row>
    <row r="113" spans="2:10" ht="15" customHeight="1" x14ac:dyDescent="0.25">
      <c r="B113" s="83"/>
      <c r="C113" s="64"/>
      <c r="D113" s="84"/>
      <c r="E113" s="80"/>
      <c r="F113" s="80"/>
      <c r="G113" s="80"/>
      <c r="H113" s="67"/>
      <c r="I113" s="28" t="str">
        <f>IF(H113="","",VLOOKUP(H113,'BPU Alimentaires'!$C$13:$D$16,2,FALSE))</f>
        <v/>
      </c>
      <c r="J113" s="27" t="str">
        <f t="shared" si="3"/>
        <v/>
      </c>
    </row>
    <row r="114" spans="2:10" ht="15" customHeight="1" x14ac:dyDescent="0.25">
      <c r="B114" s="83"/>
      <c r="C114" s="64"/>
      <c r="D114" s="84"/>
      <c r="E114" s="80"/>
      <c r="F114" s="80"/>
      <c r="G114" s="80"/>
      <c r="H114" s="67"/>
      <c r="I114" s="28" t="str">
        <f>IF(H114="","",VLOOKUP(H114,'BPU Alimentaires'!$C$13:$D$16,2,FALSE))</f>
        <v/>
      </c>
      <c r="J114" s="27" t="str">
        <f t="shared" si="3"/>
        <v/>
      </c>
    </row>
    <row r="115" spans="2:10" ht="15" customHeight="1" x14ac:dyDescent="0.25">
      <c r="B115" s="83"/>
      <c r="C115" s="64"/>
      <c r="D115" s="84"/>
      <c r="E115" s="80"/>
      <c r="F115" s="80"/>
      <c r="G115" s="80"/>
      <c r="H115" s="67"/>
      <c r="I115" s="28" t="str">
        <f>IF(H115="","",VLOOKUP(H115,'BPU Alimentaires'!$C$13:$D$16,2,FALSE))</f>
        <v/>
      </c>
      <c r="J115" s="27" t="str">
        <f t="shared" si="3"/>
        <v/>
      </c>
    </row>
    <row r="116" spans="2:10" ht="15" customHeight="1" x14ac:dyDescent="0.25">
      <c r="B116" s="83"/>
      <c r="C116" s="64"/>
      <c r="D116" s="84"/>
      <c r="E116" s="80"/>
      <c r="F116" s="80"/>
      <c r="G116" s="80"/>
      <c r="H116" s="67"/>
      <c r="I116" s="28" t="str">
        <f>IF(H116="","",VLOOKUP(H116,'BPU Alimentaires'!$C$13:$D$16,2,FALSE))</f>
        <v/>
      </c>
      <c r="J116" s="27" t="str">
        <f t="shared" si="3"/>
        <v/>
      </c>
    </row>
    <row r="117" spans="2:10" ht="15" customHeight="1" x14ac:dyDescent="0.25">
      <c r="B117" s="83"/>
      <c r="C117" s="64"/>
      <c r="D117" s="84"/>
      <c r="E117" s="80"/>
      <c r="F117" s="80"/>
      <c r="G117" s="80"/>
      <c r="H117" s="67"/>
      <c r="I117" s="28" t="str">
        <f>IF(H117="","",VLOOKUP(H117,'BPU Alimentaires'!$C$13:$D$16,2,FALSE))</f>
        <v/>
      </c>
      <c r="J117" s="27" t="str">
        <f t="shared" si="3"/>
        <v/>
      </c>
    </row>
    <row r="118" spans="2:10" ht="15" customHeight="1" x14ac:dyDescent="0.25">
      <c r="B118" s="83"/>
      <c r="C118" s="64"/>
      <c r="D118" s="84"/>
      <c r="E118" s="80"/>
      <c r="F118" s="80"/>
      <c r="G118" s="80"/>
      <c r="H118" s="67"/>
      <c r="I118" s="28" t="str">
        <f>IF(H118="","",VLOOKUP(H118,'BPU Alimentaires'!$C$13:$D$16,2,FALSE))</f>
        <v/>
      </c>
      <c r="J118" s="27" t="str">
        <f t="shared" si="3"/>
        <v/>
      </c>
    </row>
    <row r="119" spans="2:10" ht="15" customHeight="1" x14ac:dyDescent="0.25">
      <c r="B119" s="83"/>
      <c r="C119" s="64"/>
      <c r="D119" s="84"/>
      <c r="E119" s="80"/>
      <c r="F119" s="80"/>
      <c r="G119" s="80"/>
      <c r="H119" s="67"/>
      <c r="I119" s="28" t="str">
        <f>IF(H119="","",VLOOKUP(H119,'BPU Alimentaires'!$C$13:$D$16,2,FALSE))</f>
        <v/>
      </c>
      <c r="J119" s="27" t="str">
        <f t="shared" si="3"/>
        <v/>
      </c>
    </row>
    <row r="120" spans="2:10" ht="15" customHeight="1" x14ac:dyDescent="0.25">
      <c r="B120" s="83"/>
      <c r="C120" s="64"/>
      <c r="D120" s="84"/>
      <c r="E120" s="80"/>
      <c r="F120" s="80"/>
      <c r="G120" s="80"/>
      <c r="H120" s="67"/>
      <c r="I120" s="28" t="str">
        <f>IF(H120="","",VLOOKUP(H120,'BPU Alimentaires'!$C$13:$D$16,2,FALSE))</f>
        <v/>
      </c>
      <c r="J120" s="27" t="str">
        <f t="shared" si="3"/>
        <v/>
      </c>
    </row>
    <row r="121" spans="2:10" ht="15" customHeight="1" x14ac:dyDescent="0.25">
      <c r="B121" s="83"/>
      <c r="C121" s="64"/>
      <c r="D121" s="84"/>
      <c r="E121" s="80"/>
      <c r="F121" s="80"/>
      <c r="G121" s="80"/>
      <c r="H121" s="67"/>
      <c r="I121" s="28" t="str">
        <f>IF(H121="","",VLOOKUP(H121,'BPU Alimentaires'!$C$13:$D$16,2,FALSE))</f>
        <v/>
      </c>
      <c r="J121" s="27" t="str">
        <f t="shared" si="3"/>
        <v/>
      </c>
    </row>
    <row r="122" spans="2:10" ht="15" customHeight="1" x14ac:dyDescent="0.25">
      <c r="B122" s="83"/>
      <c r="C122" s="64"/>
      <c r="D122" s="84"/>
      <c r="E122" s="80"/>
      <c r="F122" s="80"/>
      <c r="G122" s="80"/>
      <c r="H122" s="67"/>
      <c r="I122" s="28" t="str">
        <f>IF(H122="","",VLOOKUP(H122,'BPU Alimentaires'!$C$13:$D$16,2,FALSE))</f>
        <v/>
      </c>
      <c r="J122" s="27" t="str">
        <f t="shared" si="3"/>
        <v/>
      </c>
    </row>
    <row r="123" spans="2:10" ht="15" customHeight="1" x14ac:dyDescent="0.25">
      <c r="B123" s="83"/>
      <c r="C123" s="64"/>
      <c r="D123" s="84"/>
      <c r="E123" s="80"/>
      <c r="F123" s="80"/>
      <c r="G123" s="80"/>
      <c r="H123" s="67"/>
      <c r="I123" s="28" t="str">
        <f>IF(H123="","",VLOOKUP(H123,'BPU Alimentaires'!$C$13:$D$16,2,FALSE))</f>
        <v/>
      </c>
      <c r="J123" s="27" t="str">
        <f t="shared" si="3"/>
        <v/>
      </c>
    </row>
    <row r="124" spans="2:10" ht="15" customHeight="1" x14ac:dyDescent="0.25">
      <c r="B124" s="83"/>
      <c r="C124" s="64"/>
      <c r="D124" s="84"/>
      <c r="E124" s="80"/>
      <c r="F124" s="80"/>
      <c r="G124" s="80"/>
      <c r="H124" s="67"/>
      <c r="I124" s="28" t="str">
        <f>IF(H124="","",VLOOKUP(H124,'BPU Alimentaires'!$C$13:$D$16,2,FALSE))</f>
        <v/>
      </c>
      <c r="J124" s="27" t="str">
        <f t="shared" si="3"/>
        <v/>
      </c>
    </row>
    <row r="125" spans="2:10" ht="15" customHeight="1" x14ac:dyDescent="0.25">
      <c r="B125" s="83"/>
      <c r="C125" s="64"/>
      <c r="D125" s="84"/>
      <c r="E125" s="80"/>
      <c r="F125" s="80"/>
      <c r="G125" s="80"/>
      <c r="H125" s="67"/>
      <c r="I125" s="28" t="str">
        <f>IF(H125="","",VLOOKUP(H125,'BPU Alimentaires'!$C$13:$D$16,2,FALSE))</f>
        <v/>
      </c>
      <c r="J125" s="27" t="str">
        <f t="shared" si="3"/>
        <v/>
      </c>
    </row>
    <row r="126" spans="2:10" ht="15" customHeight="1" x14ac:dyDescent="0.25">
      <c r="B126" s="83"/>
      <c r="C126" s="64"/>
      <c r="D126" s="84"/>
      <c r="E126" s="80"/>
      <c r="F126" s="80"/>
      <c r="G126" s="80"/>
      <c r="H126" s="67"/>
      <c r="I126" s="28" t="str">
        <f>IF(H126="","",VLOOKUP(H126,'BPU Alimentaires'!$C$13:$D$16,2,FALSE))</f>
        <v/>
      </c>
      <c r="J126" s="27" t="str">
        <f t="shared" si="3"/>
        <v/>
      </c>
    </row>
    <row r="127" spans="2:10" ht="15" customHeight="1" x14ac:dyDescent="0.25">
      <c r="B127" s="83"/>
      <c r="C127" s="64"/>
      <c r="D127" s="84"/>
      <c r="E127" s="80"/>
      <c r="F127" s="80"/>
      <c r="G127" s="80"/>
      <c r="H127" s="67"/>
      <c r="I127" s="28" t="str">
        <f>IF(H127="","",VLOOKUP(H127,'BPU Alimentaires'!$C$13:$D$16,2,FALSE))</f>
        <v/>
      </c>
      <c r="J127" s="27" t="str">
        <f t="shared" si="3"/>
        <v/>
      </c>
    </row>
    <row r="128" spans="2:10" ht="15" customHeight="1" x14ac:dyDescent="0.25">
      <c r="B128" s="83"/>
      <c r="C128" s="64"/>
      <c r="D128" s="84"/>
      <c r="E128" s="80"/>
      <c r="F128" s="80"/>
      <c r="G128" s="80"/>
      <c r="H128" s="67"/>
      <c r="I128" s="28" t="str">
        <f>IF(H128="","",VLOOKUP(H128,'BPU Alimentaires'!$C$13:$D$16,2,FALSE))</f>
        <v/>
      </c>
      <c r="J128" s="27" t="str">
        <f t="shared" si="3"/>
        <v/>
      </c>
    </row>
    <row r="129" spans="2:10" ht="15" customHeight="1" x14ac:dyDescent="0.25">
      <c r="B129" s="83"/>
      <c r="C129" s="64"/>
      <c r="D129" s="84"/>
      <c r="E129" s="80"/>
      <c r="F129" s="80"/>
      <c r="G129" s="80"/>
      <c r="H129" s="67"/>
      <c r="I129" s="28" t="str">
        <f>IF(H129="","",VLOOKUP(H129,'BPU Alimentaires'!$C$13:$D$16,2,FALSE))</f>
        <v/>
      </c>
      <c r="J129" s="27" t="str">
        <f t="shared" si="3"/>
        <v/>
      </c>
    </row>
    <row r="130" spans="2:10" ht="15" customHeight="1" x14ac:dyDescent="0.25">
      <c r="B130" s="43" t="s">
        <v>114</v>
      </c>
      <c r="C130" s="40" t="s">
        <v>92</v>
      </c>
      <c r="D130" s="82" t="s">
        <v>93</v>
      </c>
      <c r="E130" s="80"/>
      <c r="F130" s="80"/>
      <c r="G130" s="80"/>
      <c r="H130" s="67"/>
      <c r="I130" s="28" t="str">
        <f>IF(H130="","",VLOOKUP(H130,'BPU Alimentaires'!$C$13:$D$16,2,FALSE))</f>
        <v/>
      </c>
      <c r="J130" s="27" t="str">
        <f t="shared" si="3"/>
        <v/>
      </c>
    </row>
    <row r="131" spans="2:10" ht="15" customHeight="1" x14ac:dyDescent="0.25">
      <c r="B131" s="43" t="s">
        <v>114</v>
      </c>
      <c r="C131" s="40" t="s">
        <v>94</v>
      </c>
      <c r="D131" s="82" t="s">
        <v>77</v>
      </c>
      <c r="E131" s="80"/>
      <c r="F131" s="80"/>
      <c r="G131" s="80"/>
      <c r="H131" s="67"/>
      <c r="I131" s="28" t="str">
        <f>IF(H131="","",VLOOKUP(H131,'BPU Alimentaires'!$C$13:$D$16,2,FALSE))</f>
        <v/>
      </c>
      <c r="J131" s="27" t="str">
        <f t="shared" si="3"/>
        <v/>
      </c>
    </row>
    <row r="132" spans="2:10" ht="15" customHeight="1" x14ac:dyDescent="0.25">
      <c r="B132" s="43" t="s">
        <v>114</v>
      </c>
      <c r="C132" s="40" t="s">
        <v>115</v>
      </c>
      <c r="D132" s="82" t="s">
        <v>77</v>
      </c>
      <c r="E132" s="80"/>
      <c r="F132" s="80"/>
      <c r="G132" s="80"/>
      <c r="H132" s="67"/>
      <c r="I132" s="28" t="str">
        <f>IF(H132="","",VLOOKUP(H132,'BPU Alimentaires'!$C$13:$D$16,2,FALSE))</f>
        <v/>
      </c>
      <c r="J132" s="27" t="str">
        <f t="shared" si="3"/>
        <v/>
      </c>
    </row>
    <row r="133" spans="2:10" ht="15" customHeight="1" x14ac:dyDescent="0.25">
      <c r="B133" s="43" t="s">
        <v>114</v>
      </c>
      <c r="C133" s="40" t="s">
        <v>95</v>
      </c>
      <c r="D133" s="82" t="s">
        <v>77</v>
      </c>
      <c r="E133" s="80"/>
      <c r="F133" s="80"/>
      <c r="G133" s="80"/>
      <c r="H133" s="67"/>
      <c r="I133" s="28" t="str">
        <f>IF(H133="","",VLOOKUP(H133,'BPU Alimentaires'!$C$13:$D$16,2,FALSE))</f>
        <v/>
      </c>
      <c r="J133" s="27" t="str">
        <f t="shared" si="3"/>
        <v/>
      </c>
    </row>
    <row r="134" spans="2:10" ht="15" customHeight="1" x14ac:dyDescent="0.25">
      <c r="B134" s="43" t="s">
        <v>114</v>
      </c>
      <c r="C134" s="40" t="s">
        <v>116</v>
      </c>
      <c r="D134" s="82" t="s">
        <v>117</v>
      </c>
      <c r="E134" s="80"/>
      <c r="F134" s="80"/>
      <c r="G134" s="80"/>
      <c r="H134" s="67"/>
      <c r="I134" s="28" t="str">
        <f>IF(H134="","",VLOOKUP(H134,'BPU Alimentaires'!$C$13:$D$16,2,FALSE))</f>
        <v/>
      </c>
      <c r="J134" s="27" t="str">
        <f t="shared" si="3"/>
        <v/>
      </c>
    </row>
    <row r="135" spans="2:10" ht="15" customHeight="1" x14ac:dyDescent="0.25">
      <c r="B135" s="43" t="s">
        <v>114</v>
      </c>
      <c r="C135" s="40" t="s">
        <v>96</v>
      </c>
      <c r="D135" s="82" t="s">
        <v>118</v>
      </c>
      <c r="E135" s="80"/>
      <c r="F135" s="80"/>
      <c r="G135" s="80"/>
      <c r="H135" s="67"/>
      <c r="I135" s="28" t="str">
        <f>IF(H135="","",VLOOKUP(H135,'BPU Alimentaires'!$C$13:$D$16,2,FALSE))</f>
        <v/>
      </c>
      <c r="J135" s="27" t="str">
        <f t="shared" si="3"/>
        <v/>
      </c>
    </row>
    <row r="136" spans="2:10" ht="15" customHeight="1" x14ac:dyDescent="0.25">
      <c r="B136" s="43" t="s">
        <v>114</v>
      </c>
      <c r="C136" s="40" t="s">
        <v>110</v>
      </c>
      <c r="D136" s="82" t="s">
        <v>77</v>
      </c>
      <c r="E136" s="80"/>
      <c r="F136" s="80"/>
      <c r="G136" s="80"/>
      <c r="H136" s="67"/>
      <c r="I136" s="28" t="str">
        <f>IF(H136="","",VLOOKUP(H136,'BPU Alimentaires'!$C$13:$D$16,2,FALSE))</f>
        <v/>
      </c>
      <c r="J136" s="27" t="str">
        <f t="shared" si="3"/>
        <v/>
      </c>
    </row>
    <row r="137" spans="2:10" ht="15" customHeight="1" x14ac:dyDescent="0.25">
      <c r="B137" s="43" t="s">
        <v>114</v>
      </c>
      <c r="C137" s="40" t="s">
        <v>119</v>
      </c>
      <c r="D137" s="82" t="s">
        <v>120</v>
      </c>
      <c r="E137" s="80"/>
      <c r="F137" s="80"/>
      <c r="G137" s="80"/>
      <c r="H137" s="67"/>
      <c r="I137" s="28" t="str">
        <f>IF(H137="","",VLOOKUP(H137,'BPU Alimentaires'!$C$13:$D$16,2,FALSE))</f>
        <v/>
      </c>
      <c r="J137" s="27" t="str">
        <f t="shared" si="3"/>
        <v/>
      </c>
    </row>
    <row r="138" spans="2:10" ht="15" customHeight="1" x14ac:dyDescent="0.25">
      <c r="B138" s="43" t="s">
        <v>114</v>
      </c>
      <c r="C138" s="40" t="s">
        <v>121</v>
      </c>
      <c r="D138" s="82" t="s">
        <v>77</v>
      </c>
      <c r="E138" s="80"/>
      <c r="F138" s="80"/>
      <c r="G138" s="80"/>
      <c r="H138" s="67"/>
      <c r="I138" s="28" t="str">
        <f>IF(H138="","",VLOOKUP(H138,'BPU Alimentaires'!$C$13:$D$16,2,FALSE))</f>
        <v/>
      </c>
      <c r="J138" s="27" t="str">
        <f t="shared" si="3"/>
        <v/>
      </c>
    </row>
    <row r="139" spans="2:10" ht="15" customHeight="1" x14ac:dyDescent="0.25">
      <c r="B139" s="43" t="s">
        <v>114</v>
      </c>
      <c r="C139" s="40" t="s">
        <v>122</v>
      </c>
      <c r="D139" s="82" t="s">
        <v>77</v>
      </c>
      <c r="E139" s="80"/>
      <c r="F139" s="80"/>
      <c r="G139" s="80"/>
      <c r="H139" s="67"/>
      <c r="I139" s="28" t="str">
        <f>IF(H139="","",VLOOKUP(H139,'BPU Alimentaires'!$C$13:$D$16,2,FALSE))</f>
        <v/>
      </c>
      <c r="J139" s="27" t="str">
        <f t="shared" ref="J139:J202" si="4">IF(I139="","",ROUND(I139*1.1,2))</f>
        <v/>
      </c>
    </row>
    <row r="140" spans="2:10" ht="15" customHeight="1" x14ac:dyDescent="0.25">
      <c r="B140" s="43" t="s">
        <v>114</v>
      </c>
      <c r="C140" s="40" t="s">
        <v>123</v>
      </c>
      <c r="D140" s="82" t="s">
        <v>88</v>
      </c>
      <c r="E140" s="80"/>
      <c r="F140" s="80"/>
      <c r="G140" s="80"/>
      <c r="H140" s="67"/>
      <c r="I140" s="28" t="str">
        <f>IF(H140="","",VLOOKUP(H140,'BPU Alimentaires'!$C$13:$D$16,2,FALSE))</f>
        <v/>
      </c>
      <c r="J140" s="27" t="str">
        <f t="shared" si="4"/>
        <v/>
      </c>
    </row>
    <row r="141" spans="2:10" ht="15" customHeight="1" x14ac:dyDescent="0.25">
      <c r="B141" s="83"/>
      <c r="C141" s="64"/>
      <c r="D141" s="84"/>
      <c r="E141" s="80"/>
      <c r="F141" s="80"/>
      <c r="G141" s="80"/>
      <c r="H141" s="67"/>
      <c r="I141" s="28" t="str">
        <f>IF(H141="","",VLOOKUP(H141,'BPU Alimentaires'!$C$13:$D$16,2,FALSE))</f>
        <v/>
      </c>
      <c r="J141" s="27" t="str">
        <f t="shared" si="4"/>
        <v/>
      </c>
    </row>
    <row r="142" spans="2:10" ht="15" customHeight="1" x14ac:dyDescent="0.25">
      <c r="B142" s="83"/>
      <c r="C142" s="64"/>
      <c r="D142" s="84"/>
      <c r="E142" s="80"/>
      <c r="F142" s="80"/>
      <c r="G142" s="80"/>
      <c r="H142" s="67"/>
      <c r="I142" s="28" t="str">
        <f>IF(H142="","",VLOOKUP(H142,'BPU Alimentaires'!$C$13:$D$16,2,FALSE))</f>
        <v/>
      </c>
      <c r="J142" s="27" t="str">
        <f t="shared" si="4"/>
        <v/>
      </c>
    </row>
    <row r="143" spans="2:10" ht="15" customHeight="1" x14ac:dyDescent="0.25">
      <c r="B143" s="83"/>
      <c r="C143" s="64"/>
      <c r="D143" s="84"/>
      <c r="E143" s="80"/>
      <c r="F143" s="80"/>
      <c r="G143" s="80"/>
      <c r="H143" s="67"/>
      <c r="I143" s="28" t="str">
        <f>IF(H143="","",VLOOKUP(H143,'BPU Alimentaires'!$C$13:$D$16,2,FALSE))</f>
        <v/>
      </c>
      <c r="J143" s="27" t="str">
        <f t="shared" si="4"/>
        <v/>
      </c>
    </row>
    <row r="144" spans="2:10" ht="15" customHeight="1" x14ac:dyDescent="0.25">
      <c r="B144" s="83"/>
      <c r="C144" s="64"/>
      <c r="D144" s="84"/>
      <c r="E144" s="80"/>
      <c r="F144" s="80"/>
      <c r="G144" s="80"/>
      <c r="H144" s="67"/>
      <c r="I144" s="28" t="str">
        <f>IF(H144="","",VLOOKUP(H144,'BPU Alimentaires'!$C$13:$D$16,2,FALSE))</f>
        <v/>
      </c>
      <c r="J144" s="27" t="str">
        <f t="shared" si="4"/>
        <v/>
      </c>
    </row>
    <row r="145" spans="2:10" ht="15" customHeight="1" x14ac:dyDescent="0.25">
      <c r="B145" s="83"/>
      <c r="C145" s="64"/>
      <c r="D145" s="84"/>
      <c r="E145" s="80"/>
      <c r="F145" s="80"/>
      <c r="G145" s="80"/>
      <c r="H145" s="67"/>
      <c r="I145" s="28" t="str">
        <f>IF(H145="","",VLOOKUP(H145,'BPU Alimentaires'!$C$13:$D$16,2,FALSE))</f>
        <v/>
      </c>
      <c r="J145" s="27" t="str">
        <f t="shared" si="4"/>
        <v/>
      </c>
    </row>
    <row r="146" spans="2:10" ht="15" customHeight="1" x14ac:dyDescent="0.25">
      <c r="B146" s="83"/>
      <c r="C146" s="64"/>
      <c r="D146" s="84"/>
      <c r="E146" s="80"/>
      <c r="F146" s="80"/>
      <c r="G146" s="80"/>
      <c r="H146" s="67"/>
      <c r="I146" s="28" t="str">
        <f>IF(H146="","",VLOOKUP(H146,'BPU Alimentaires'!$C$13:$D$16,2,FALSE))</f>
        <v/>
      </c>
      <c r="J146" s="27" t="str">
        <f t="shared" si="4"/>
        <v/>
      </c>
    </row>
    <row r="147" spans="2:10" ht="15" customHeight="1" x14ac:dyDescent="0.25">
      <c r="B147" s="83"/>
      <c r="C147" s="64"/>
      <c r="D147" s="84"/>
      <c r="E147" s="80"/>
      <c r="F147" s="80"/>
      <c r="G147" s="80"/>
      <c r="H147" s="67"/>
      <c r="I147" s="28" t="str">
        <f>IF(H147="","",VLOOKUP(H147,'BPU Alimentaires'!$C$13:$D$16,2,FALSE))</f>
        <v/>
      </c>
      <c r="J147" s="27" t="str">
        <f t="shared" si="4"/>
        <v/>
      </c>
    </row>
    <row r="148" spans="2:10" ht="15" customHeight="1" x14ac:dyDescent="0.25">
      <c r="B148" s="83"/>
      <c r="C148" s="64"/>
      <c r="D148" s="84"/>
      <c r="E148" s="80"/>
      <c r="F148" s="80"/>
      <c r="G148" s="80"/>
      <c r="H148" s="67"/>
      <c r="I148" s="28" t="str">
        <f>IF(H148="","",VLOOKUP(H148,'BPU Alimentaires'!$C$13:$D$16,2,FALSE))</f>
        <v/>
      </c>
      <c r="J148" s="27" t="str">
        <f t="shared" si="4"/>
        <v/>
      </c>
    </row>
    <row r="149" spans="2:10" ht="15" customHeight="1" x14ac:dyDescent="0.25">
      <c r="B149" s="83"/>
      <c r="C149" s="64"/>
      <c r="D149" s="84"/>
      <c r="E149" s="80"/>
      <c r="F149" s="80"/>
      <c r="G149" s="80"/>
      <c r="H149" s="67"/>
      <c r="I149" s="28" t="str">
        <f>IF(H149="","",VLOOKUP(H149,'BPU Alimentaires'!$C$13:$D$16,2,FALSE))</f>
        <v/>
      </c>
      <c r="J149" s="27" t="str">
        <f t="shared" si="4"/>
        <v/>
      </c>
    </row>
    <row r="150" spans="2:10" ht="15" customHeight="1" x14ac:dyDescent="0.25">
      <c r="B150" s="83"/>
      <c r="C150" s="64"/>
      <c r="D150" s="84"/>
      <c r="E150" s="80"/>
      <c r="F150" s="80"/>
      <c r="G150" s="80"/>
      <c r="H150" s="67"/>
      <c r="I150" s="28" t="str">
        <f>IF(H150="","",VLOOKUP(H150,'BPU Alimentaires'!$C$13:$D$16,2,FALSE))</f>
        <v/>
      </c>
      <c r="J150" s="27" t="str">
        <f t="shared" si="4"/>
        <v/>
      </c>
    </row>
    <row r="151" spans="2:10" ht="15" customHeight="1" x14ac:dyDescent="0.25">
      <c r="B151" s="83"/>
      <c r="C151" s="64"/>
      <c r="D151" s="84"/>
      <c r="E151" s="80"/>
      <c r="F151" s="80"/>
      <c r="G151" s="80"/>
      <c r="H151" s="67"/>
      <c r="I151" s="28" t="str">
        <f>IF(H151="","",VLOOKUP(H151,'BPU Alimentaires'!$C$13:$D$16,2,FALSE))</f>
        <v/>
      </c>
      <c r="J151" s="27" t="str">
        <f t="shared" si="4"/>
        <v/>
      </c>
    </row>
    <row r="152" spans="2:10" ht="15" customHeight="1" x14ac:dyDescent="0.25">
      <c r="B152" s="83"/>
      <c r="C152" s="64"/>
      <c r="D152" s="84"/>
      <c r="E152" s="80"/>
      <c r="F152" s="80"/>
      <c r="G152" s="80"/>
      <c r="H152" s="67"/>
      <c r="I152" s="28" t="str">
        <f>IF(H152="","",VLOOKUP(H152,'BPU Alimentaires'!$C$13:$D$16,2,FALSE))</f>
        <v/>
      </c>
      <c r="J152" s="27" t="str">
        <f t="shared" si="4"/>
        <v/>
      </c>
    </row>
    <row r="153" spans="2:10" ht="15" customHeight="1" x14ac:dyDescent="0.25">
      <c r="B153" s="83"/>
      <c r="C153" s="64"/>
      <c r="D153" s="84"/>
      <c r="E153" s="80"/>
      <c r="F153" s="80"/>
      <c r="G153" s="80"/>
      <c r="H153" s="67"/>
      <c r="I153" s="28" t="str">
        <f>IF(H153="","",VLOOKUP(H153,'BPU Alimentaires'!$C$13:$D$16,2,FALSE))</f>
        <v/>
      </c>
      <c r="J153" s="27" t="str">
        <f t="shared" si="4"/>
        <v/>
      </c>
    </row>
    <row r="154" spans="2:10" ht="15" customHeight="1" x14ac:dyDescent="0.25">
      <c r="B154" s="83"/>
      <c r="C154" s="64"/>
      <c r="D154" s="84"/>
      <c r="E154" s="80"/>
      <c r="F154" s="80"/>
      <c r="G154" s="80"/>
      <c r="H154" s="67"/>
      <c r="I154" s="28" t="str">
        <f>IF(H154="","",VLOOKUP(H154,'BPU Alimentaires'!$C$13:$D$16,2,FALSE))</f>
        <v/>
      </c>
      <c r="J154" s="27" t="str">
        <f t="shared" si="4"/>
        <v/>
      </c>
    </row>
    <row r="155" spans="2:10" ht="15" customHeight="1" x14ac:dyDescent="0.25">
      <c r="B155" s="83"/>
      <c r="C155" s="64"/>
      <c r="D155" s="84"/>
      <c r="E155" s="80"/>
      <c r="F155" s="80"/>
      <c r="G155" s="80"/>
      <c r="H155" s="67"/>
      <c r="I155" s="28" t="str">
        <f>IF(H155="","",VLOOKUP(H155,'BPU Alimentaires'!$C$13:$D$16,2,FALSE))</f>
        <v/>
      </c>
      <c r="J155" s="27" t="str">
        <f t="shared" si="4"/>
        <v/>
      </c>
    </row>
    <row r="156" spans="2:10" ht="15" customHeight="1" x14ac:dyDescent="0.25">
      <c r="B156" s="83"/>
      <c r="C156" s="64"/>
      <c r="D156" s="84"/>
      <c r="E156" s="80"/>
      <c r="F156" s="80"/>
      <c r="G156" s="80"/>
      <c r="H156" s="67"/>
      <c r="I156" s="28" t="str">
        <f>IF(H156="","",VLOOKUP(H156,'BPU Alimentaires'!$C$13:$D$16,2,FALSE))</f>
        <v/>
      </c>
      <c r="J156" s="27" t="str">
        <f t="shared" si="4"/>
        <v/>
      </c>
    </row>
    <row r="157" spans="2:10" ht="15" customHeight="1" x14ac:dyDescent="0.25">
      <c r="B157" s="83"/>
      <c r="C157" s="64"/>
      <c r="D157" s="84"/>
      <c r="E157" s="80"/>
      <c r="F157" s="80"/>
      <c r="G157" s="80"/>
      <c r="H157" s="67"/>
      <c r="I157" s="28" t="str">
        <f>IF(H157="","",VLOOKUP(H157,'BPU Alimentaires'!$C$13:$D$16,2,FALSE))</f>
        <v/>
      </c>
      <c r="J157" s="27" t="str">
        <f t="shared" si="4"/>
        <v/>
      </c>
    </row>
    <row r="158" spans="2:10" ht="15" customHeight="1" x14ac:dyDescent="0.25">
      <c r="B158" s="83"/>
      <c r="C158" s="64"/>
      <c r="D158" s="84"/>
      <c r="E158" s="80"/>
      <c r="F158" s="80"/>
      <c r="G158" s="80"/>
      <c r="H158" s="67"/>
      <c r="I158" s="28" t="str">
        <f>IF(H158="","",VLOOKUP(H158,'BPU Alimentaires'!$C$13:$D$16,2,FALSE))</f>
        <v/>
      </c>
      <c r="J158" s="27" t="str">
        <f t="shared" si="4"/>
        <v/>
      </c>
    </row>
    <row r="159" spans="2:10" ht="15" customHeight="1" x14ac:dyDescent="0.25">
      <c r="B159" s="83"/>
      <c r="C159" s="64"/>
      <c r="D159" s="84"/>
      <c r="E159" s="80"/>
      <c r="F159" s="80"/>
      <c r="G159" s="80"/>
      <c r="H159" s="67"/>
      <c r="I159" s="28" t="str">
        <f>IF(H159="","",VLOOKUP(H159,'BPU Alimentaires'!$C$13:$D$16,2,FALSE))</f>
        <v/>
      </c>
      <c r="J159" s="27" t="str">
        <f t="shared" si="4"/>
        <v/>
      </c>
    </row>
    <row r="160" spans="2:10" ht="15" customHeight="1" x14ac:dyDescent="0.25">
      <c r="B160" s="83"/>
      <c r="C160" s="64"/>
      <c r="D160" s="84"/>
      <c r="E160" s="80"/>
      <c r="F160" s="80"/>
      <c r="G160" s="80"/>
      <c r="H160" s="67"/>
      <c r="I160" s="28" t="str">
        <f>IF(H160="","",VLOOKUP(H160,'BPU Alimentaires'!$C$13:$D$16,2,FALSE))</f>
        <v/>
      </c>
      <c r="J160" s="27" t="str">
        <f t="shared" si="4"/>
        <v/>
      </c>
    </row>
    <row r="161" spans="1:10" ht="15" customHeight="1" x14ac:dyDescent="0.25">
      <c r="B161" s="43" t="s">
        <v>124</v>
      </c>
      <c r="C161" s="40" t="s">
        <v>125</v>
      </c>
      <c r="D161" s="82" t="s">
        <v>77</v>
      </c>
      <c r="E161" s="80"/>
      <c r="F161" s="80"/>
      <c r="G161" s="80"/>
      <c r="H161" s="67"/>
      <c r="I161" s="28" t="str">
        <f>IF(H161="","",VLOOKUP(H161,'BPU Alimentaires'!$C$13:$D$16,2,FALSE))</f>
        <v/>
      </c>
      <c r="J161" s="27" t="str">
        <f t="shared" si="4"/>
        <v/>
      </c>
    </row>
    <row r="162" spans="1:10" ht="15" customHeight="1" x14ac:dyDescent="0.25">
      <c r="B162" s="43" t="s">
        <v>124</v>
      </c>
      <c r="C162" s="40" t="s">
        <v>126</v>
      </c>
      <c r="D162" s="82" t="s">
        <v>127</v>
      </c>
      <c r="E162" s="80"/>
      <c r="F162" s="80"/>
      <c r="G162" s="80"/>
      <c r="H162" s="67"/>
      <c r="I162" s="28" t="str">
        <f>IF(H162="","",VLOOKUP(H162,'BPU Alimentaires'!$C$13:$D$16,2,FALSE))</f>
        <v/>
      </c>
      <c r="J162" s="27" t="str">
        <f t="shared" si="4"/>
        <v/>
      </c>
    </row>
    <row r="163" spans="1:10" ht="15" customHeight="1" x14ac:dyDescent="0.25">
      <c r="B163" s="43" t="s">
        <v>124</v>
      </c>
      <c r="C163" s="40" t="s">
        <v>128</v>
      </c>
      <c r="D163" s="82" t="s">
        <v>127</v>
      </c>
      <c r="E163" s="80"/>
      <c r="F163" s="80"/>
      <c r="G163" s="80"/>
      <c r="H163" s="67"/>
      <c r="I163" s="28" t="str">
        <f>IF(H163="","",VLOOKUP(H163,'BPU Alimentaires'!$C$13:$D$16,2,FALSE))</f>
        <v/>
      </c>
      <c r="J163" s="27" t="str">
        <f t="shared" si="4"/>
        <v/>
      </c>
    </row>
    <row r="164" spans="1:10" ht="15" customHeight="1" x14ac:dyDescent="0.25">
      <c r="B164" s="43" t="s">
        <v>124</v>
      </c>
      <c r="C164" s="40" t="s">
        <v>129</v>
      </c>
      <c r="D164" s="82" t="s">
        <v>77</v>
      </c>
      <c r="E164" s="80"/>
      <c r="F164" s="80"/>
      <c r="G164" s="80"/>
      <c r="H164" s="67"/>
      <c r="I164" s="28" t="str">
        <f>IF(H164="","",VLOOKUP(H164,'BPU Alimentaires'!$C$13:$D$16,2,FALSE))</f>
        <v/>
      </c>
      <c r="J164" s="27" t="str">
        <f t="shared" si="4"/>
        <v/>
      </c>
    </row>
    <row r="165" spans="1:10" ht="15" customHeight="1" x14ac:dyDescent="0.25">
      <c r="B165" s="43" t="s">
        <v>124</v>
      </c>
      <c r="C165" s="40" t="s">
        <v>130</v>
      </c>
      <c r="D165" s="82" t="s">
        <v>77</v>
      </c>
      <c r="E165" s="80"/>
      <c r="F165" s="80"/>
      <c r="G165" s="80"/>
      <c r="H165" s="67"/>
      <c r="I165" s="28" t="str">
        <f>IF(H165="","",VLOOKUP(H165,'BPU Alimentaires'!$C$13:$D$16,2,FALSE))</f>
        <v/>
      </c>
      <c r="J165" s="27" t="str">
        <f t="shared" si="4"/>
        <v/>
      </c>
    </row>
    <row r="166" spans="1:10" ht="15" customHeight="1" x14ac:dyDescent="0.25">
      <c r="B166" s="43" t="s">
        <v>124</v>
      </c>
      <c r="C166" s="40" t="s">
        <v>131</v>
      </c>
      <c r="D166" s="82" t="s">
        <v>77</v>
      </c>
      <c r="E166" s="80"/>
      <c r="F166" s="80"/>
      <c r="G166" s="80"/>
      <c r="H166" s="67"/>
      <c r="I166" s="28" t="str">
        <f>IF(H166="","",VLOOKUP(H166,'BPU Alimentaires'!$C$13:$D$16,2,FALSE))</f>
        <v/>
      </c>
      <c r="J166" s="27" t="str">
        <f t="shared" si="4"/>
        <v/>
      </c>
    </row>
    <row r="167" spans="1:10" ht="15" customHeight="1" x14ac:dyDescent="0.25">
      <c r="B167" s="43" t="s">
        <v>124</v>
      </c>
      <c r="C167" s="40" t="s">
        <v>132</v>
      </c>
      <c r="D167" s="82" t="s">
        <v>77</v>
      </c>
      <c r="E167" s="80"/>
      <c r="F167" s="80"/>
      <c r="G167" s="80"/>
      <c r="H167" s="67"/>
      <c r="I167" s="28" t="str">
        <f>IF(H167="","",VLOOKUP(H167,'BPU Alimentaires'!$C$13:$D$16,2,FALSE))</f>
        <v/>
      </c>
      <c r="J167" s="27" t="str">
        <f t="shared" si="4"/>
        <v/>
      </c>
    </row>
    <row r="168" spans="1:10" ht="15" customHeight="1" x14ac:dyDescent="0.25">
      <c r="B168" s="43" t="s">
        <v>124</v>
      </c>
      <c r="C168" s="40" t="s">
        <v>133</v>
      </c>
      <c r="D168" s="82" t="s">
        <v>77</v>
      </c>
      <c r="E168" s="80"/>
      <c r="F168" s="80"/>
      <c r="G168" s="80"/>
      <c r="H168" s="67"/>
      <c r="I168" s="28" t="str">
        <f>IF(H168="","",VLOOKUP(H168,'BPU Alimentaires'!$C$13:$D$16,2,FALSE))</f>
        <v/>
      </c>
      <c r="J168" s="27" t="str">
        <f t="shared" si="4"/>
        <v/>
      </c>
    </row>
    <row r="169" spans="1:10" ht="15" customHeight="1" x14ac:dyDescent="0.25">
      <c r="B169" s="43" t="s">
        <v>124</v>
      </c>
      <c r="C169" s="40" t="s">
        <v>133</v>
      </c>
      <c r="D169" s="82" t="s">
        <v>77</v>
      </c>
      <c r="E169" s="80"/>
      <c r="F169" s="80"/>
      <c r="G169" s="80"/>
      <c r="H169" s="67"/>
      <c r="I169" s="28" t="str">
        <f>IF(H169="","",VLOOKUP(H169,'BPU Alimentaires'!$C$13:$D$16,2,FALSE))</f>
        <v/>
      </c>
      <c r="J169" s="27" t="str">
        <f t="shared" si="4"/>
        <v/>
      </c>
    </row>
    <row r="170" spans="1:10" ht="15" customHeight="1" x14ac:dyDescent="0.25">
      <c r="B170" s="43" t="s">
        <v>124</v>
      </c>
      <c r="C170" s="40" t="s">
        <v>134</v>
      </c>
      <c r="D170" s="82" t="s">
        <v>135</v>
      </c>
      <c r="E170" s="80"/>
      <c r="F170" s="80"/>
      <c r="G170" s="80"/>
      <c r="H170" s="67"/>
      <c r="I170" s="28" t="str">
        <f>IF(H170="","",VLOOKUP(H170,'BPU Alimentaires'!$C$13:$D$16,2,FALSE))</f>
        <v/>
      </c>
      <c r="J170" s="27" t="str">
        <f t="shared" si="4"/>
        <v/>
      </c>
    </row>
    <row r="171" spans="1:10" ht="15" customHeight="1" x14ac:dyDescent="0.25">
      <c r="B171" s="43" t="s">
        <v>124</v>
      </c>
      <c r="C171" s="40" t="s">
        <v>136</v>
      </c>
      <c r="D171" s="82" t="s">
        <v>137</v>
      </c>
      <c r="E171" s="80"/>
      <c r="F171" s="80"/>
      <c r="G171" s="80"/>
      <c r="H171" s="67"/>
      <c r="I171" s="28" t="str">
        <f>IF(H171="","",VLOOKUP(H171,'BPU Alimentaires'!$C$13:$D$16,2,FALSE))</f>
        <v/>
      </c>
      <c r="J171" s="27" t="str">
        <f t="shared" si="4"/>
        <v/>
      </c>
    </row>
    <row r="172" spans="1:10" ht="15" customHeight="1" x14ac:dyDescent="0.25">
      <c r="B172" s="83"/>
      <c r="C172" s="64"/>
      <c r="D172" s="84"/>
      <c r="E172" s="80"/>
      <c r="F172" s="80"/>
      <c r="G172" s="80"/>
      <c r="H172" s="67"/>
      <c r="I172" s="28" t="str">
        <f>IF(H172="","",VLOOKUP(H172,'BPU Alimentaires'!$C$13:$D$16,2,FALSE))</f>
        <v/>
      </c>
      <c r="J172" s="27" t="str">
        <f t="shared" si="4"/>
        <v/>
      </c>
    </row>
    <row r="173" spans="1:10" ht="15" customHeight="1" x14ac:dyDescent="0.25">
      <c r="B173" s="83"/>
      <c r="C173" s="64"/>
      <c r="D173" s="84"/>
      <c r="E173" s="80"/>
      <c r="F173" s="80"/>
      <c r="G173" s="80"/>
      <c r="H173" s="67"/>
      <c r="I173" s="28" t="str">
        <f>IF(H173="","",VLOOKUP(H173,'BPU Alimentaires'!$C$13:$D$16,2,FALSE))</f>
        <v/>
      </c>
      <c r="J173" s="27" t="str">
        <f t="shared" si="4"/>
        <v/>
      </c>
    </row>
    <row r="174" spans="1:10" ht="15" customHeight="1" x14ac:dyDescent="0.25">
      <c r="B174" s="83"/>
      <c r="C174" s="64"/>
      <c r="D174" s="84"/>
      <c r="E174" s="80"/>
      <c r="F174" s="80"/>
      <c r="G174" s="80"/>
      <c r="H174" s="67"/>
      <c r="I174" s="28" t="str">
        <f>IF(H174="","",VLOOKUP(H174,'BPU Alimentaires'!$C$13:$D$16,2,FALSE))</f>
        <v/>
      </c>
      <c r="J174" s="27" t="str">
        <f t="shared" si="4"/>
        <v/>
      </c>
    </row>
    <row r="175" spans="1:10" ht="15" customHeight="1" x14ac:dyDescent="0.25">
      <c r="B175" s="83"/>
      <c r="C175" s="64"/>
      <c r="D175" s="84"/>
      <c r="E175" s="80"/>
      <c r="F175" s="80"/>
      <c r="G175" s="80"/>
      <c r="H175" s="67"/>
      <c r="I175" s="28" t="str">
        <f>IF(H175="","",VLOOKUP(H175,'BPU Alimentaires'!$C$13:$D$16,2,FALSE))</f>
        <v/>
      </c>
      <c r="J175" s="27" t="str">
        <f t="shared" si="4"/>
        <v/>
      </c>
    </row>
    <row r="176" spans="1:10" ht="15" customHeight="1" x14ac:dyDescent="0.25">
      <c r="B176" s="83"/>
      <c r="C176" s="64"/>
      <c r="D176" s="84"/>
      <c r="E176" s="80"/>
      <c r="F176" s="80"/>
      <c r="G176" s="80"/>
      <c r="H176" s="67"/>
      <c r="I176" s="28" t="str">
        <f>IF(H176="","",VLOOKUP(H176,'BPU Alimentaires'!$C$13:$D$16,2,FALSE))</f>
        <v/>
      </c>
      <c r="J176" s="27" t="str">
        <f t="shared" si="4"/>
        <v/>
      </c>
    </row>
    <row r="177" spans="2:10" ht="15" customHeight="1" x14ac:dyDescent="0.25">
      <c r="B177" s="83"/>
      <c r="C177" s="64"/>
      <c r="D177" s="84"/>
      <c r="E177" s="80"/>
      <c r="F177" s="80"/>
      <c r="G177" s="80"/>
      <c r="H177" s="67"/>
      <c r="I177" s="28" t="str">
        <f>IF(H177="","",VLOOKUP(H177,'BPU Alimentaires'!$C$13:$D$16,2,FALSE))</f>
        <v/>
      </c>
      <c r="J177" s="27" t="str">
        <f t="shared" si="4"/>
        <v/>
      </c>
    </row>
    <row r="178" spans="2:10" ht="15" customHeight="1" x14ac:dyDescent="0.25">
      <c r="B178" s="83"/>
      <c r="C178" s="64"/>
      <c r="D178" s="84"/>
      <c r="E178" s="80"/>
      <c r="F178" s="80"/>
      <c r="G178" s="80"/>
      <c r="H178" s="67"/>
      <c r="I178" s="28" t="str">
        <f>IF(H178="","",VLOOKUP(H178,'BPU Alimentaires'!$C$13:$D$16,2,FALSE))</f>
        <v/>
      </c>
      <c r="J178" s="27" t="str">
        <f t="shared" si="4"/>
        <v/>
      </c>
    </row>
    <row r="179" spans="2:10" ht="15" customHeight="1" x14ac:dyDescent="0.25">
      <c r="B179" s="83"/>
      <c r="C179" s="64"/>
      <c r="D179" s="84"/>
      <c r="E179" s="80"/>
      <c r="F179" s="80"/>
      <c r="G179" s="80"/>
      <c r="H179" s="67"/>
      <c r="I179" s="28" t="str">
        <f>IF(H179="","",VLOOKUP(H179,'BPU Alimentaires'!$C$13:$D$16,2,FALSE))</f>
        <v/>
      </c>
      <c r="J179" s="27" t="str">
        <f t="shared" si="4"/>
        <v/>
      </c>
    </row>
    <row r="180" spans="2:10" ht="15" customHeight="1" x14ac:dyDescent="0.25">
      <c r="B180" s="83"/>
      <c r="C180" s="64"/>
      <c r="D180" s="84"/>
      <c r="E180" s="80"/>
      <c r="F180" s="80"/>
      <c r="G180" s="80"/>
      <c r="H180" s="67"/>
      <c r="I180" s="28" t="str">
        <f>IF(H180="","",VLOOKUP(H180,'BPU Alimentaires'!$C$13:$D$16,2,FALSE))</f>
        <v/>
      </c>
      <c r="J180" s="27" t="str">
        <f t="shared" si="4"/>
        <v/>
      </c>
    </row>
    <row r="181" spans="2:10" ht="15" customHeight="1" x14ac:dyDescent="0.25">
      <c r="B181" s="83"/>
      <c r="C181" s="64"/>
      <c r="D181" s="84"/>
      <c r="E181" s="80"/>
      <c r="F181" s="80"/>
      <c r="G181" s="80"/>
      <c r="H181" s="67"/>
      <c r="I181" s="28" t="str">
        <f>IF(H181="","",VLOOKUP(H181,'BPU Alimentaires'!$C$13:$D$16,2,FALSE))</f>
        <v/>
      </c>
      <c r="J181" s="27" t="str">
        <f t="shared" si="4"/>
        <v/>
      </c>
    </row>
    <row r="182" spans="2:10" ht="15" customHeight="1" x14ac:dyDescent="0.25">
      <c r="B182" s="83"/>
      <c r="C182" s="64"/>
      <c r="D182" s="84"/>
      <c r="E182" s="80"/>
      <c r="F182" s="80"/>
      <c r="G182" s="80"/>
      <c r="H182" s="67"/>
      <c r="I182" s="28" t="str">
        <f>IF(H182="","",VLOOKUP(H182,'BPU Alimentaires'!$C$13:$D$16,2,FALSE))</f>
        <v/>
      </c>
      <c r="J182" s="27" t="str">
        <f t="shared" si="4"/>
        <v/>
      </c>
    </row>
    <row r="183" spans="2:10" ht="15" customHeight="1" x14ac:dyDescent="0.25">
      <c r="B183" s="83"/>
      <c r="C183" s="64"/>
      <c r="D183" s="84"/>
      <c r="E183" s="80"/>
      <c r="F183" s="80"/>
      <c r="G183" s="80"/>
      <c r="H183" s="67"/>
      <c r="I183" s="28" t="str">
        <f>IF(H183="","",VLOOKUP(H183,'BPU Alimentaires'!$C$13:$D$16,2,FALSE))</f>
        <v/>
      </c>
      <c r="J183" s="27" t="str">
        <f t="shared" si="4"/>
        <v/>
      </c>
    </row>
    <row r="184" spans="2:10" ht="15" customHeight="1" x14ac:dyDescent="0.25">
      <c r="B184" s="83"/>
      <c r="C184" s="64"/>
      <c r="D184" s="84"/>
      <c r="E184" s="80"/>
      <c r="F184" s="80"/>
      <c r="G184" s="80"/>
      <c r="H184" s="67"/>
      <c r="I184" s="28" t="str">
        <f>IF(H184="","",VLOOKUP(H184,'BPU Alimentaires'!$C$13:$D$16,2,FALSE))</f>
        <v/>
      </c>
      <c r="J184" s="27" t="str">
        <f t="shared" si="4"/>
        <v/>
      </c>
    </row>
    <row r="185" spans="2:10" ht="15" customHeight="1" x14ac:dyDescent="0.25">
      <c r="B185" s="83"/>
      <c r="C185" s="64"/>
      <c r="D185" s="84"/>
      <c r="E185" s="80"/>
      <c r="F185" s="80"/>
      <c r="G185" s="80"/>
      <c r="H185" s="67"/>
      <c r="I185" s="28" t="str">
        <f>IF(H185="","",VLOOKUP(H185,'BPU Alimentaires'!$C$13:$D$16,2,FALSE))</f>
        <v/>
      </c>
      <c r="J185" s="27" t="str">
        <f t="shared" si="4"/>
        <v/>
      </c>
    </row>
    <row r="186" spans="2:10" ht="15" customHeight="1" x14ac:dyDescent="0.25">
      <c r="B186" s="83"/>
      <c r="C186" s="64"/>
      <c r="D186" s="84"/>
      <c r="E186" s="80"/>
      <c r="F186" s="80"/>
      <c r="G186" s="80"/>
      <c r="H186" s="67"/>
      <c r="I186" s="28" t="str">
        <f>IF(H186="","",VLOOKUP(H186,'BPU Alimentaires'!$C$13:$D$16,2,FALSE))</f>
        <v/>
      </c>
      <c r="J186" s="27" t="str">
        <f t="shared" si="4"/>
        <v/>
      </c>
    </row>
    <row r="187" spans="2:10" ht="15" customHeight="1" x14ac:dyDescent="0.25">
      <c r="B187" s="83"/>
      <c r="C187" s="64"/>
      <c r="D187" s="84"/>
      <c r="E187" s="80"/>
      <c r="F187" s="80"/>
      <c r="G187" s="80"/>
      <c r="H187" s="67"/>
      <c r="I187" s="28" t="str">
        <f>IF(H187="","",VLOOKUP(H187,'BPU Alimentaires'!$C$13:$D$16,2,FALSE))</f>
        <v/>
      </c>
      <c r="J187" s="27" t="str">
        <f t="shared" si="4"/>
        <v/>
      </c>
    </row>
    <row r="188" spans="2:10" ht="15" customHeight="1" x14ac:dyDescent="0.25">
      <c r="B188" s="83"/>
      <c r="C188" s="64"/>
      <c r="D188" s="84"/>
      <c r="E188" s="80"/>
      <c r="F188" s="80"/>
      <c r="G188" s="80"/>
      <c r="H188" s="67"/>
      <c r="I188" s="28" t="str">
        <f>IF(H188="","",VLOOKUP(H188,'BPU Alimentaires'!$C$13:$D$16,2,FALSE))</f>
        <v/>
      </c>
      <c r="J188" s="27" t="str">
        <f t="shared" si="4"/>
        <v/>
      </c>
    </row>
    <row r="189" spans="2:10" ht="15" customHeight="1" x14ac:dyDescent="0.25">
      <c r="B189" s="83"/>
      <c r="C189" s="64"/>
      <c r="D189" s="84"/>
      <c r="E189" s="80"/>
      <c r="F189" s="80"/>
      <c r="G189" s="80"/>
      <c r="H189" s="67"/>
      <c r="I189" s="28" t="str">
        <f>IF(H189="","",VLOOKUP(H189,'BPU Alimentaires'!$C$13:$D$16,2,FALSE))</f>
        <v/>
      </c>
      <c r="J189" s="27" t="str">
        <f t="shared" si="4"/>
        <v/>
      </c>
    </row>
    <row r="190" spans="2:10" ht="15" customHeight="1" x14ac:dyDescent="0.25">
      <c r="B190" s="83"/>
      <c r="C190" s="64"/>
      <c r="D190" s="84"/>
      <c r="E190" s="80"/>
      <c r="F190" s="80"/>
      <c r="G190" s="80"/>
      <c r="H190" s="67"/>
      <c r="I190" s="28" t="str">
        <f>IF(H190="","",VLOOKUP(H190,'BPU Alimentaires'!$C$13:$D$16,2,FALSE))</f>
        <v/>
      </c>
      <c r="J190" s="27" t="str">
        <f t="shared" si="4"/>
        <v/>
      </c>
    </row>
    <row r="191" spans="2:10" ht="15" customHeight="1" x14ac:dyDescent="0.25">
      <c r="B191" s="83"/>
      <c r="C191" s="64"/>
      <c r="D191" s="84"/>
      <c r="E191" s="80"/>
      <c r="F191" s="80"/>
      <c r="G191" s="80"/>
      <c r="H191" s="67"/>
      <c r="I191" s="28" t="str">
        <f>IF(H191="","",VLOOKUP(H191,'BPU Alimentaires'!$C$13:$D$16,2,FALSE))</f>
        <v/>
      </c>
      <c r="J191" s="27" t="str">
        <f t="shared" si="4"/>
        <v/>
      </c>
    </row>
    <row r="192" spans="2:10" ht="15" customHeight="1" x14ac:dyDescent="0.25">
      <c r="B192" s="43" t="s">
        <v>138</v>
      </c>
      <c r="C192" s="40" t="s">
        <v>139</v>
      </c>
      <c r="D192" s="82" t="s">
        <v>77</v>
      </c>
      <c r="E192" s="80"/>
      <c r="F192" s="80"/>
      <c r="G192" s="80"/>
      <c r="H192" s="67"/>
      <c r="I192" s="28" t="str">
        <f>IF(H192="","",VLOOKUP(H192,'BPU Alimentaires'!$C$13:$D$16,2,FALSE))</f>
        <v/>
      </c>
      <c r="J192" s="27" t="str">
        <f t="shared" si="4"/>
        <v/>
      </c>
    </row>
    <row r="193" spans="2:10" ht="15" customHeight="1" x14ac:dyDescent="0.25">
      <c r="B193" s="43" t="s">
        <v>138</v>
      </c>
      <c r="C193" s="40" t="s">
        <v>140</v>
      </c>
      <c r="D193" s="82" t="s">
        <v>77</v>
      </c>
      <c r="E193" s="80"/>
      <c r="F193" s="80"/>
      <c r="G193" s="80"/>
      <c r="H193" s="67"/>
      <c r="I193" s="28" t="str">
        <f>IF(H193="","",VLOOKUP(H193,'BPU Alimentaires'!$C$13:$D$16,2,FALSE))</f>
        <v/>
      </c>
      <c r="J193" s="27" t="str">
        <f t="shared" si="4"/>
        <v/>
      </c>
    </row>
    <row r="194" spans="2:10" ht="15" customHeight="1" x14ac:dyDescent="0.25">
      <c r="B194" s="43" t="s">
        <v>138</v>
      </c>
      <c r="C194" s="40" t="s">
        <v>141</v>
      </c>
      <c r="D194" s="82" t="s">
        <v>77</v>
      </c>
      <c r="E194" s="80"/>
      <c r="F194" s="80"/>
      <c r="G194" s="80"/>
      <c r="H194" s="67"/>
      <c r="I194" s="28" t="str">
        <f>IF(H194="","",VLOOKUP(H194,'BPU Alimentaires'!$C$13:$D$16,2,FALSE))</f>
        <v/>
      </c>
      <c r="J194" s="27" t="str">
        <f t="shared" si="4"/>
        <v/>
      </c>
    </row>
    <row r="195" spans="2:10" ht="15" customHeight="1" x14ac:dyDescent="0.25">
      <c r="B195" s="43" t="s">
        <v>138</v>
      </c>
      <c r="C195" s="40" t="s">
        <v>142</v>
      </c>
      <c r="D195" s="82" t="s">
        <v>77</v>
      </c>
      <c r="E195" s="80"/>
      <c r="F195" s="80"/>
      <c r="G195" s="80"/>
      <c r="H195" s="67"/>
      <c r="I195" s="28" t="str">
        <f>IF(H195="","",VLOOKUP(H195,'BPU Alimentaires'!$C$13:$D$16,2,FALSE))</f>
        <v/>
      </c>
      <c r="J195" s="27" t="str">
        <f t="shared" si="4"/>
        <v/>
      </c>
    </row>
    <row r="196" spans="2:10" ht="15" customHeight="1" x14ac:dyDescent="0.25">
      <c r="B196" s="43" t="s">
        <v>138</v>
      </c>
      <c r="C196" s="40" t="s">
        <v>143</v>
      </c>
      <c r="D196" s="82" t="s">
        <v>137</v>
      </c>
      <c r="E196" s="80"/>
      <c r="F196" s="80"/>
      <c r="G196" s="80"/>
      <c r="H196" s="67"/>
      <c r="I196" s="28" t="str">
        <f>IF(H196="","",VLOOKUP(H196,'BPU Alimentaires'!$C$13:$D$16,2,FALSE))</f>
        <v/>
      </c>
      <c r="J196" s="27" t="str">
        <f t="shared" si="4"/>
        <v/>
      </c>
    </row>
    <row r="197" spans="2:10" ht="15" customHeight="1" x14ac:dyDescent="0.25">
      <c r="B197" s="43" t="s">
        <v>138</v>
      </c>
      <c r="C197" s="40" t="s">
        <v>144</v>
      </c>
      <c r="D197" s="82" t="s">
        <v>77</v>
      </c>
      <c r="E197" s="80"/>
      <c r="F197" s="80"/>
      <c r="G197" s="80"/>
      <c r="H197" s="67"/>
      <c r="I197" s="28" t="str">
        <f>IF(H197="","",VLOOKUP(H197,'BPU Alimentaires'!$C$13:$D$16,2,FALSE))</f>
        <v/>
      </c>
      <c r="J197" s="27" t="str">
        <f t="shared" si="4"/>
        <v/>
      </c>
    </row>
    <row r="198" spans="2:10" ht="15" customHeight="1" x14ac:dyDescent="0.25">
      <c r="B198" s="43" t="s">
        <v>138</v>
      </c>
      <c r="C198" s="40" t="s">
        <v>145</v>
      </c>
      <c r="D198" s="82" t="s">
        <v>137</v>
      </c>
      <c r="E198" s="80"/>
      <c r="F198" s="80"/>
      <c r="G198" s="80"/>
      <c r="H198" s="67"/>
      <c r="I198" s="28" t="str">
        <f>IF(H198="","",VLOOKUP(H198,'BPU Alimentaires'!$C$13:$D$16,2,FALSE))</f>
        <v/>
      </c>
      <c r="J198" s="27" t="str">
        <f t="shared" si="4"/>
        <v/>
      </c>
    </row>
    <row r="199" spans="2:10" ht="15" customHeight="1" x14ac:dyDescent="0.25">
      <c r="B199" s="43" t="s">
        <v>138</v>
      </c>
      <c r="C199" s="40" t="s">
        <v>146</v>
      </c>
      <c r="D199" s="82" t="s">
        <v>77</v>
      </c>
      <c r="E199" s="80"/>
      <c r="F199" s="80"/>
      <c r="G199" s="80"/>
      <c r="H199" s="67"/>
      <c r="I199" s="28" t="str">
        <f>IF(H199="","",VLOOKUP(H199,'BPU Alimentaires'!$C$13:$D$16,2,FALSE))</f>
        <v/>
      </c>
      <c r="J199" s="27" t="str">
        <f t="shared" si="4"/>
        <v/>
      </c>
    </row>
    <row r="200" spans="2:10" ht="15" customHeight="1" x14ac:dyDescent="0.25">
      <c r="B200" s="43" t="s">
        <v>138</v>
      </c>
      <c r="C200" s="40" t="s">
        <v>147</v>
      </c>
      <c r="D200" s="82" t="s">
        <v>77</v>
      </c>
      <c r="E200" s="80"/>
      <c r="F200" s="80"/>
      <c r="G200" s="80"/>
      <c r="H200" s="67"/>
      <c r="I200" s="28" t="str">
        <f>IF(H200="","",VLOOKUP(H200,'BPU Alimentaires'!$C$13:$D$16,2,FALSE))</f>
        <v/>
      </c>
      <c r="J200" s="27" t="str">
        <f t="shared" si="4"/>
        <v/>
      </c>
    </row>
    <row r="201" spans="2:10" ht="15" customHeight="1" x14ac:dyDescent="0.25">
      <c r="B201" s="43" t="s">
        <v>138</v>
      </c>
      <c r="C201" s="40" t="s">
        <v>148</v>
      </c>
      <c r="D201" s="82" t="s">
        <v>77</v>
      </c>
      <c r="E201" s="80"/>
      <c r="F201" s="80"/>
      <c r="G201" s="80"/>
      <c r="H201" s="67"/>
      <c r="I201" s="28" t="str">
        <f>IF(H201="","",VLOOKUP(H201,'BPU Alimentaires'!$C$13:$D$16,2,FALSE))</f>
        <v/>
      </c>
      <c r="J201" s="27" t="str">
        <f t="shared" si="4"/>
        <v/>
      </c>
    </row>
    <row r="202" spans="2:10" ht="15" customHeight="1" x14ac:dyDescent="0.25">
      <c r="B202" s="43" t="s">
        <v>138</v>
      </c>
      <c r="C202" s="40" t="s">
        <v>149</v>
      </c>
      <c r="D202" s="82" t="s">
        <v>86</v>
      </c>
      <c r="E202" s="80"/>
      <c r="F202" s="80"/>
      <c r="G202" s="80"/>
      <c r="H202" s="67"/>
      <c r="I202" s="28" t="str">
        <f>IF(H202="","",VLOOKUP(H202,'BPU Alimentaires'!$C$13:$D$16,2,FALSE))</f>
        <v/>
      </c>
      <c r="J202" s="27" t="str">
        <f t="shared" si="4"/>
        <v/>
      </c>
    </row>
    <row r="203" spans="2:10" ht="15" customHeight="1" x14ac:dyDescent="0.25">
      <c r="B203" s="43" t="s">
        <v>138</v>
      </c>
      <c r="C203" s="40" t="s">
        <v>150</v>
      </c>
      <c r="D203" s="82" t="s">
        <v>77</v>
      </c>
      <c r="E203" s="80"/>
      <c r="F203" s="80"/>
      <c r="G203" s="80"/>
      <c r="H203" s="67"/>
      <c r="I203" s="28" t="str">
        <f>IF(H203="","",VLOOKUP(H203,'BPU Alimentaires'!$C$13:$D$16,2,FALSE))</f>
        <v/>
      </c>
      <c r="J203" s="27" t="str">
        <f t="shared" ref="J203:J266" si="5">IF(I203="","",ROUND(I203*1.1,2))</f>
        <v/>
      </c>
    </row>
    <row r="204" spans="2:10" ht="15" customHeight="1" x14ac:dyDescent="0.25">
      <c r="B204" s="43" t="s">
        <v>138</v>
      </c>
      <c r="C204" s="40" t="s">
        <v>151</v>
      </c>
      <c r="D204" s="82" t="s">
        <v>77</v>
      </c>
      <c r="E204" s="80"/>
      <c r="F204" s="80"/>
      <c r="G204" s="80"/>
      <c r="H204" s="67"/>
      <c r="I204" s="28" t="str">
        <f>IF(H204="","",VLOOKUP(H204,'BPU Alimentaires'!$C$13:$D$16,2,FALSE))</f>
        <v/>
      </c>
      <c r="J204" s="27" t="str">
        <f t="shared" si="5"/>
        <v/>
      </c>
    </row>
    <row r="205" spans="2:10" ht="15" customHeight="1" x14ac:dyDescent="0.25">
      <c r="B205" s="83"/>
      <c r="C205" s="64"/>
      <c r="D205" s="84"/>
      <c r="E205" s="80"/>
      <c r="F205" s="80"/>
      <c r="G205" s="80"/>
      <c r="H205" s="67"/>
      <c r="I205" s="28" t="str">
        <f>IF(H205="","",VLOOKUP(H205,'BPU Alimentaires'!$C$13:$D$16,2,FALSE))</f>
        <v/>
      </c>
      <c r="J205" s="27" t="str">
        <f t="shared" si="5"/>
        <v/>
      </c>
    </row>
    <row r="206" spans="2:10" ht="15" customHeight="1" x14ac:dyDescent="0.25">
      <c r="B206" s="83"/>
      <c r="C206" s="64"/>
      <c r="D206" s="84"/>
      <c r="E206" s="80"/>
      <c r="F206" s="80"/>
      <c r="G206" s="80"/>
      <c r="H206" s="67"/>
      <c r="I206" s="28" t="str">
        <f>IF(H206="","",VLOOKUP(H206,'BPU Alimentaires'!$C$13:$D$16,2,FALSE))</f>
        <v/>
      </c>
      <c r="J206" s="27" t="str">
        <f t="shared" si="5"/>
        <v/>
      </c>
    </row>
    <row r="207" spans="2:10" ht="15" customHeight="1" x14ac:dyDescent="0.25">
      <c r="B207" s="83"/>
      <c r="C207" s="64"/>
      <c r="D207" s="84"/>
      <c r="E207" s="80"/>
      <c r="F207" s="80"/>
      <c r="G207" s="80"/>
      <c r="H207" s="67"/>
      <c r="I207" s="28" t="str">
        <f>IF(H207="","",VLOOKUP(H207,'BPU Alimentaires'!$C$13:$D$16,2,FALSE))</f>
        <v/>
      </c>
      <c r="J207" s="27" t="str">
        <f t="shared" si="5"/>
        <v/>
      </c>
    </row>
    <row r="208" spans="2:10" ht="15" customHeight="1" x14ac:dyDescent="0.25">
      <c r="B208" s="83"/>
      <c r="C208" s="64"/>
      <c r="D208" s="84"/>
      <c r="E208" s="80"/>
      <c r="F208" s="80"/>
      <c r="G208" s="80"/>
      <c r="H208" s="67"/>
      <c r="I208" s="28" t="str">
        <f>IF(H208="","",VLOOKUP(H208,'BPU Alimentaires'!$C$13:$D$16,2,FALSE))</f>
        <v/>
      </c>
      <c r="J208" s="27" t="str">
        <f t="shared" si="5"/>
        <v/>
      </c>
    </row>
    <row r="209" spans="2:10" ht="15" customHeight="1" x14ac:dyDescent="0.25">
      <c r="B209" s="83"/>
      <c r="C209" s="64"/>
      <c r="D209" s="84"/>
      <c r="E209" s="80"/>
      <c r="F209" s="80"/>
      <c r="G209" s="80"/>
      <c r="H209" s="67"/>
      <c r="I209" s="28" t="str">
        <f>IF(H209="","",VLOOKUP(H209,'BPU Alimentaires'!$C$13:$D$16,2,FALSE))</f>
        <v/>
      </c>
      <c r="J209" s="27" t="str">
        <f t="shared" si="5"/>
        <v/>
      </c>
    </row>
    <row r="210" spans="2:10" ht="15" customHeight="1" x14ac:dyDescent="0.25">
      <c r="B210" s="83"/>
      <c r="C210" s="64"/>
      <c r="D210" s="84"/>
      <c r="E210" s="80"/>
      <c r="F210" s="80"/>
      <c r="G210" s="80"/>
      <c r="H210" s="67"/>
      <c r="I210" s="28" t="str">
        <f>IF(H210="","",VLOOKUP(H210,'BPU Alimentaires'!$C$13:$D$16,2,FALSE))</f>
        <v/>
      </c>
      <c r="J210" s="27" t="str">
        <f t="shared" si="5"/>
        <v/>
      </c>
    </row>
    <row r="211" spans="2:10" ht="15" customHeight="1" x14ac:dyDescent="0.25">
      <c r="B211" s="83"/>
      <c r="C211" s="64"/>
      <c r="D211" s="84"/>
      <c r="E211" s="80"/>
      <c r="F211" s="80"/>
      <c r="G211" s="80"/>
      <c r="H211" s="67"/>
      <c r="I211" s="28" t="str">
        <f>IF(H211="","",VLOOKUP(H211,'BPU Alimentaires'!$C$13:$D$16,2,FALSE))</f>
        <v/>
      </c>
      <c r="J211" s="27" t="str">
        <f t="shared" si="5"/>
        <v/>
      </c>
    </row>
    <row r="212" spans="2:10" ht="15" customHeight="1" x14ac:dyDescent="0.25">
      <c r="B212" s="83"/>
      <c r="C212" s="64"/>
      <c r="D212" s="84"/>
      <c r="E212" s="80"/>
      <c r="F212" s="80"/>
      <c r="G212" s="80"/>
      <c r="H212" s="67"/>
      <c r="I212" s="28" t="str">
        <f>IF(H212="","",VLOOKUP(H212,'BPU Alimentaires'!$C$13:$D$16,2,FALSE))</f>
        <v/>
      </c>
      <c r="J212" s="27" t="str">
        <f t="shared" si="5"/>
        <v/>
      </c>
    </row>
    <row r="213" spans="2:10" ht="15" customHeight="1" x14ac:dyDescent="0.25">
      <c r="B213" s="83"/>
      <c r="C213" s="64"/>
      <c r="D213" s="84"/>
      <c r="E213" s="80"/>
      <c r="F213" s="80"/>
      <c r="G213" s="80"/>
      <c r="H213" s="67"/>
      <c r="I213" s="28" t="str">
        <f>IF(H213="","",VLOOKUP(H213,'BPU Alimentaires'!$C$13:$D$16,2,FALSE))</f>
        <v/>
      </c>
      <c r="J213" s="27" t="str">
        <f t="shared" si="5"/>
        <v/>
      </c>
    </row>
    <row r="214" spans="2:10" ht="15" customHeight="1" x14ac:dyDescent="0.25">
      <c r="B214" s="83"/>
      <c r="C214" s="64"/>
      <c r="D214" s="84"/>
      <c r="E214" s="80"/>
      <c r="F214" s="80"/>
      <c r="G214" s="80"/>
      <c r="H214" s="67"/>
      <c r="I214" s="28" t="str">
        <f>IF(H214="","",VLOOKUP(H214,'BPU Alimentaires'!$C$13:$D$16,2,FALSE))</f>
        <v/>
      </c>
      <c r="J214" s="27" t="str">
        <f t="shared" si="5"/>
        <v/>
      </c>
    </row>
    <row r="215" spans="2:10" ht="15" customHeight="1" x14ac:dyDescent="0.25">
      <c r="B215" s="83"/>
      <c r="C215" s="64"/>
      <c r="D215" s="84"/>
      <c r="E215" s="80"/>
      <c r="F215" s="80"/>
      <c r="G215" s="80"/>
      <c r="H215" s="67"/>
      <c r="I215" s="28" t="str">
        <f>IF(H215="","",VLOOKUP(H215,'BPU Alimentaires'!$C$13:$D$16,2,FALSE))</f>
        <v/>
      </c>
      <c r="J215" s="27" t="str">
        <f t="shared" si="5"/>
        <v/>
      </c>
    </row>
    <row r="216" spans="2:10" ht="15" customHeight="1" x14ac:dyDescent="0.25">
      <c r="B216" s="83"/>
      <c r="C216" s="64"/>
      <c r="D216" s="84"/>
      <c r="E216" s="80"/>
      <c r="F216" s="80"/>
      <c r="G216" s="80"/>
      <c r="H216" s="67"/>
      <c r="I216" s="28" t="str">
        <f>IF(H216="","",VLOOKUP(H216,'BPU Alimentaires'!$C$13:$D$16,2,FALSE))</f>
        <v/>
      </c>
      <c r="J216" s="27" t="str">
        <f t="shared" si="5"/>
        <v/>
      </c>
    </row>
    <row r="217" spans="2:10" ht="15" customHeight="1" x14ac:dyDescent="0.25">
      <c r="B217" s="83"/>
      <c r="C217" s="64"/>
      <c r="D217" s="84"/>
      <c r="E217" s="80"/>
      <c r="F217" s="80"/>
      <c r="G217" s="80"/>
      <c r="H217" s="67"/>
      <c r="I217" s="28" t="str">
        <f>IF(H217="","",VLOOKUP(H217,'BPU Alimentaires'!$C$13:$D$16,2,FALSE))</f>
        <v/>
      </c>
      <c r="J217" s="27" t="str">
        <f t="shared" si="5"/>
        <v/>
      </c>
    </row>
    <row r="218" spans="2:10" ht="15" customHeight="1" x14ac:dyDescent="0.25">
      <c r="B218" s="83"/>
      <c r="C218" s="64"/>
      <c r="D218" s="84"/>
      <c r="E218" s="80"/>
      <c r="F218" s="80"/>
      <c r="G218" s="80"/>
      <c r="H218" s="67"/>
      <c r="I218" s="28" t="str">
        <f>IF(H218="","",VLOOKUP(H218,'BPU Alimentaires'!$C$13:$D$16,2,FALSE))</f>
        <v/>
      </c>
      <c r="J218" s="27" t="str">
        <f t="shared" si="5"/>
        <v/>
      </c>
    </row>
    <row r="219" spans="2:10" ht="15" customHeight="1" x14ac:dyDescent="0.25">
      <c r="B219" s="83"/>
      <c r="C219" s="64"/>
      <c r="D219" s="84"/>
      <c r="E219" s="80"/>
      <c r="F219" s="80"/>
      <c r="G219" s="80"/>
      <c r="H219" s="67"/>
      <c r="I219" s="28" t="str">
        <f>IF(H219="","",VLOOKUP(H219,'BPU Alimentaires'!$C$13:$D$16,2,FALSE))</f>
        <v/>
      </c>
      <c r="J219" s="27" t="str">
        <f t="shared" si="5"/>
        <v/>
      </c>
    </row>
    <row r="220" spans="2:10" ht="15" customHeight="1" x14ac:dyDescent="0.25">
      <c r="B220" s="83"/>
      <c r="C220" s="64"/>
      <c r="D220" s="84"/>
      <c r="E220" s="80"/>
      <c r="F220" s="80"/>
      <c r="G220" s="80"/>
      <c r="H220" s="67"/>
      <c r="I220" s="28" t="str">
        <f>IF(H220="","",VLOOKUP(H220,'BPU Alimentaires'!$C$13:$D$16,2,FALSE))</f>
        <v/>
      </c>
      <c r="J220" s="27" t="str">
        <f t="shared" si="5"/>
        <v/>
      </c>
    </row>
    <row r="221" spans="2:10" ht="15" customHeight="1" x14ac:dyDescent="0.25">
      <c r="B221" s="83"/>
      <c r="C221" s="64"/>
      <c r="D221" s="84"/>
      <c r="E221" s="80"/>
      <c r="F221" s="80"/>
      <c r="G221" s="80"/>
      <c r="H221" s="67"/>
      <c r="I221" s="28" t="str">
        <f>IF(H221="","",VLOOKUP(H221,'BPU Alimentaires'!$C$13:$D$16,2,FALSE))</f>
        <v/>
      </c>
      <c r="J221" s="27" t="str">
        <f t="shared" si="5"/>
        <v/>
      </c>
    </row>
    <row r="222" spans="2:10" ht="15" customHeight="1" x14ac:dyDescent="0.25">
      <c r="B222" s="83"/>
      <c r="C222" s="64"/>
      <c r="D222" s="84"/>
      <c r="E222" s="80"/>
      <c r="F222" s="80"/>
      <c r="G222" s="80"/>
      <c r="H222" s="67"/>
      <c r="I222" s="28" t="str">
        <f>IF(H222="","",VLOOKUP(H222,'BPU Alimentaires'!$C$13:$D$16,2,FALSE))</f>
        <v/>
      </c>
      <c r="J222" s="27" t="str">
        <f t="shared" si="5"/>
        <v/>
      </c>
    </row>
    <row r="223" spans="2:10" ht="15" customHeight="1" x14ac:dyDescent="0.25">
      <c r="B223" s="83"/>
      <c r="C223" s="64"/>
      <c r="D223" s="84"/>
      <c r="E223" s="80"/>
      <c r="F223" s="80"/>
      <c r="G223" s="80"/>
      <c r="H223" s="67"/>
      <c r="I223" s="28" t="str">
        <f>IF(H223="","",VLOOKUP(H223,'BPU Alimentaires'!$C$13:$D$16,2,FALSE))</f>
        <v/>
      </c>
      <c r="J223" s="27" t="str">
        <f t="shared" si="5"/>
        <v/>
      </c>
    </row>
    <row r="224" spans="2:10" ht="15" customHeight="1" x14ac:dyDescent="0.25">
      <c r="B224" s="83"/>
      <c r="C224" s="64"/>
      <c r="D224" s="84"/>
      <c r="E224" s="80"/>
      <c r="F224" s="80"/>
      <c r="G224" s="80"/>
      <c r="H224" s="67"/>
      <c r="I224" s="28" t="str">
        <f>IF(H224="","",VLOOKUP(H224,'BPU Alimentaires'!$C$13:$D$16,2,FALSE))</f>
        <v/>
      </c>
      <c r="J224" s="27" t="str">
        <f t="shared" si="5"/>
        <v/>
      </c>
    </row>
    <row r="225" spans="2:10" ht="15" customHeight="1" x14ac:dyDescent="0.25">
      <c r="B225" s="43" t="s">
        <v>152</v>
      </c>
      <c r="C225" s="40" t="s">
        <v>153</v>
      </c>
      <c r="D225" s="82" t="s">
        <v>77</v>
      </c>
      <c r="E225" s="80"/>
      <c r="F225" s="80"/>
      <c r="G225" s="80"/>
      <c r="H225" s="67"/>
      <c r="I225" s="28" t="str">
        <f>IF(H225="","",VLOOKUP(H225,'BPU Alimentaires'!$C$13:$D$16,2,FALSE))</f>
        <v/>
      </c>
      <c r="J225" s="27" t="str">
        <f t="shared" si="5"/>
        <v/>
      </c>
    </row>
    <row r="226" spans="2:10" ht="15" customHeight="1" x14ac:dyDescent="0.25">
      <c r="B226" s="43" t="s">
        <v>152</v>
      </c>
      <c r="C226" s="40" t="s">
        <v>154</v>
      </c>
      <c r="D226" s="82" t="s">
        <v>77</v>
      </c>
      <c r="E226" s="80"/>
      <c r="F226" s="80"/>
      <c r="G226" s="80"/>
      <c r="H226" s="67"/>
      <c r="I226" s="28" t="str">
        <f>IF(H226="","",VLOOKUP(H226,'BPU Alimentaires'!$C$13:$D$16,2,FALSE))</f>
        <v/>
      </c>
      <c r="J226" s="27" t="str">
        <f t="shared" si="5"/>
        <v/>
      </c>
    </row>
    <row r="227" spans="2:10" ht="15" customHeight="1" x14ac:dyDescent="0.25">
      <c r="B227" s="43" t="s">
        <v>152</v>
      </c>
      <c r="C227" s="40" t="s">
        <v>155</v>
      </c>
      <c r="D227" s="82" t="s">
        <v>93</v>
      </c>
      <c r="E227" s="80"/>
      <c r="F227" s="80"/>
      <c r="G227" s="80"/>
      <c r="H227" s="67"/>
      <c r="I227" s="28" t="str">
        <f>IF(H227="","",VLOOKUP(H227,'BPU Alimentaires'!$C$13:$D$16,2,FALSE))</f>
        <v/>
      </c>
      <c r="J227" s="27" t="str">
        <f t="shared" si="5"/>
        <v/>
      </c>
    </row>
    <row r="228" spans="2:10" ht="15" customHeight="1" x14ac:dyDescent="0.25">
      <c r="B228" s="43" t="s">
        <v>152</v>
      </c>
      <c r="C228" s="40" t="s">
        <v>156</v>
      </c>
      <c r="D228" s="82" t="s">
        <v>88</v>
      </c>
      <c r="E228" s="80"/>
      <c r="F228" s="80"/>
      <c r="G228" s="80"/>
      <c r="H228" s="67"/>
      <c r="I228" s="28" t="str">
        <f>IF(H228="","",VLOOKUP(H228,'BPU Alimentaires'!$C$13:$D$16,2,FALSE))</f>
        <v/>
      </c>
      <c r="J228" s="27" t="str">
        <f t="shared" si="5"/>
        <v/>
      </c>
    </row>
    <row r="229" spans="2:10" ht="15" customHeight="1" x14ac:dyDescent="0.25">
      <c r="B229" s="43" t="s">
        <v>152</v>
      </c>
      <c r="C229" s="40" t="s">
        <v>157</v>
      </c>
      <c r="D229" s="82" t="s">
        <v>88</v>
      </c>
      <c r="E229" s="80"/>
      <c r="F229" s="80"/>
      <c r="G229" s="80"/>
      <c r="H229" s="67"/>
      <c r="I229" s="28" t="str">
        <f>IF(H229="","",VLOOKUP(H229,'BPU Alimentaires'!$C$13:$D$16,2,FALSE))</f>
        <v/>
      </c>
      <c r="J229" s="27" t="str">
        <f t="shared" si="5"/>
        <v/>
      </c>
    </row>
    <row r="230" spans="2:10" ht="15" customHeight="1" x14ac:dyDescent="0.25">
      <c r="B230" s="43" t="s">
        <v>152</v>
      </c>
      <c r="C230" s="40" t="s">
        <v>158</v>
      </c>
      <c r="D230" s="82" t="s">
        <v>88</v>
      </c>
      <c r="E230" s="80"/>
      <c r="F230" s="80"/>
      <c r="G230" s="80"/>
      <c r="H230" s="67"/>
      <c r="I230" s="28" t="str">
        <f>IF(H230="","",VLOOKUP(H230,'BPU Alimentaires'!$C$13:$D$16,2,FALSE))</f>
        <v/>
      </c>
      <c r="J230" s="27" t="str">
        <f t="shared" si="5"/>
        <v/>
      </c>
    </row>
    <row r="231" spans="2:10" ht="15" customHeight="1" x14ac:dyDescent="0.25">
      <c r="B231" s="83"/>
      <c r="C231" s="64"/>
      <c r="D231" s="84"/>
      <c r="E231" s="80"/>
      <c r="F231" s="80"/>
      <c r="G231" s="80"/>
      <c r="H231" s="67"/>
      <c r="I231" s="28" t="str">
        <f>IF(H231="","",VLOOKUP(H231,'BPU Alimentaires'!$C$13:$D$16,2,FALSE))</f>
        <v/>
      </c>
      <c r="J231" s="27" t="str">
        <f t="shared" si="5"/>
        <v/>
      </c>
    </row>
    <row r="232" spans="2:10" ht="15" customHeight="1" x14ac:dyDescent="0.25">
      <c r="B232" s="83"/>
      <c r="C232" s="64"/>
      <c r="D232" s="84"/>
      <c r="E232" s="80"/>
      <c r="F232" s="80"/>
      <c r="G232" s="80"/>
      <c r="H232" s="67"/>
      <c r="I232" s="28" t="str">
        <f>IF(H232="","",VLOOKUP(H232,'BPU Alimentaires'!$C$13:$D$16,2,FALSE))</f>
        <v/>
      </c>
      <c r="J232" s="27" t="str">
        <f t="shared" si="5"/>
        <v/>
      </c>
    </row>
    <row r="233" spans="2:10" ht="15" customHeight="1" x14ac:dyDescent="0.25">
      <c r="B233" s="83"/>
      <c r="C233" s="64"/>
      <c r="D233" s="84"/>
      <c r="E233" s="80"/>
      <c r="F233" s="80"/>
      <c r="G233" s="80"/>
      <c r="H233" s="67"/>
      <c r="I233" s="28" t="str">
        <f>IF(H233="","",VLOOKUP(H233,'BPU Alimentaires'!$C$13:$D$16,2,FALSE))</f>
        <v/>
      </c>
      <c r="J233" s="27" t="str">
        <f t="shared" si="5"/>
        <v/>
      </c>
    </row>
    <row r="234" spans="2:10" ht="15" customHeight="1" x14ac:dyDescent="0.25">
      <c r="B234" s="83"/>
      <c r="C234" s="64"/>
      <c r="D234" s="84"/>
      <c r="E234" s="80"/>
      <c r="F234" s="80"/>
      <c r="G234" s="80"/>
      <c r="H234" s="67"/>
      <c r="I234" s="28" t="str">
        <f>IF(H234="","",VLOOKUP(H234,'BPU Alimentaires'!$C$13:$D$16,2,FALSE))</f>
        <v/>
      </c>
      <c r="J234" s="27" t="str">
        <f t="shared" si="5"/>
        <v/>
      </c>
    </row>
    <row r="235" spans="2:10" ht="15" customHeight="1" x14ac:dyDescent="0.25">
      <c r="B235" s="83"/>
      <c r="C235" s="64"/>
      <c r="D235" s="84"/>
      <c r="E235" s="80"/>
      <c r="F235" s="80"/>
      <c r="G235" s="80"/>
      <c r="H235" s="67"/>
      <c r="I235" s="28" t="str">
        <f>IF(H235="","",VLOOKUP(H235,'BPU Alimentaires'!$C$13:$D$16,2,FALSE))</f>
        <v/>
      </c>
      <c r="J235" s="27" t="str">
        <f t="shared" si="5"/>
        <v/>
      </c>
    </row>
    <row r="236" spans="2:10" ht="15" customHeight="1" x14ac:dyDescent="0.25">
      <c r="B236" s="83"/>
      <c r="C236" s="64"/>
      <c r="D236" s="84"/>
      <c r="E236" s="80"/>
      <c r="F236" s="80"/>
      <c r="G236" s="80"/>
      <c r="H236" s="67"/>
      <c r="I236" s="28" t="str">
        <f>IF(H236="","",VLOOKUP(H236,'BPU Alimentaires'!$C$13:$D$16,2,FALSE))</f>
        <v/>
      </c>
      <c r="J236" s="27" t="str">
        <f t="shared" si="5"/>
        <v/>
      </c>
    </row>
    <row r="237" spans="2:10" ht="15" customHeight="1" x14ac:dyDescent="0.25">
      <c r="B237" s="83"/>
      <c r="C237" s="64"/>
      <c r="D237" s="84"/>
      <c r="E237" s="80"/>
      <c r="F237" s="80"/>
      <c r="G237" s="80"/>
      <c r="H237" s="67"/>
      <c r="I237" s="28" t="str">
        <f>IF(H237="","",VLOOKUP(H237,'BPU Alimentaires'!$C$13:$D$16,2,FALSE))</f>
        <v/>
      </c>
      <c r="J237" s="27" t="str">
        <f t="shared" si="5"/>
        <v/>
      </c>
    </row>
    <row r="238" spans="2:10" ht="15" customHeight="1" x14ac:dyDescent="0.25">
      <c r="B238" s="83"/>
      <c r="C238" s="64"/>
      <c r="D238" s="84"/>
      <c r="E238" s="80"/>
      <c r="F238" s="80"/>
      <c r="G238" s="80"/>
      <c r="H238" s="67"/>
      <c r="I238" s="28" t="str">
        <f>IF(H238="","",VLOOKUP(H238,'BPU Alimentaires'!$C$13:$D$16,2,FALSE))</f>
        <v/>
      </c>
      <c r="J238" s="27" t="str">
        <f t="shared" si="5"/>
        <v/>
      </c>
    </row>
    <row r="239" spans="2:10" ht="15" customHeight="1" x14ac:dyDescent="0.25">
      <c r="B239" s="83"/>
      <c r="C239" s="64"/>
      <c r="D239" s="84"/>
      <c r="E239" s="80"/>
      <c r="F239" s="80"/>
      <c r="G239" s="80"/>
      <c r="H239" s="67"/>
      <c r="I239" s="28" t="str">
        <f>IF(H239="","",VLOOKUP(H239,'BPU Alimentaires'!$C$13:$D$16,2,FALSE))</f>
        <v/>
      </c>
      <c r="J239" s="27" t="str">
        <f t="shared" si="5"/>
        <v/>
      </c>
    </row>
    <row r="240" spans="2:10" ht="15" customHeight="1" x14ac:dyDescent="0.25">
      <c r="B240" s="83"/>
      <c r="C240" s="64"/>
      <c r="D240" s="84"/>
      <c r="E240" s="80"/>
      <c r="F240" s="80"/>
      <c r="G240" s="80"/>
      <c r="H240" s="67"/>
      <c r="I240" s="28" t="str">
        <f>IF(H240="","",VLOOKUP(H240,'BPU Alimentaires'!$C$13:$D$16,2,FALSE))</f>
        <v/>
      </c>
      <c r="J240" s="27" t="str">
        <f t="shared" si="5"/>
        <v/>
      </c>
    </row>
    <row r="241" spans="2:10" ht="15" customHeight="1" x14ac:dyDescent="0.25">
      <c r="B241" s="83"/>
      <c r="C241" s="64"/>
      <c r="D241" s="84"/>
      <c r="E241" s="80"/>
      <c r="F241" s="80"/>
      <c r="G241" s="80"/>
      <c r="H241" s="67"/>
      <c r="I241" s="28" t="str">
        <f>IF(H241="","",VLOOKUP(H241,'BPU Alimentaires'!$C$13:$D$16,2,FALSE))</f>
        <v/>
      </c>
      <c r="J241" s="27" t="str">
        <f t="shared" si="5"/>
        <v/>
      </c>
    </row>
    <row r="242" spans="2:10" ht="15" customHeight="1" x14ac:dyDescent="0.25">
      <c r="B242" s="83"/>
      <c r="C242" s="64"/>
      <c r="D242" s="84"/>
      <c r="E242" s="80"/>
      <c r="F242" s="80"/>
      <c r="G242" s="80"/>
      <c r="H242" s="67"/>
      <c r="I242" s="28" t="str">
        <f>IF(H242="","",VLOOKUP(H242,'BPU Alimentaires'!$C$13:$D$16,2,FALSE))</f>
        <v/>
      </c>
      <c r="J242" s="27" t="str">
        <f t="shared" si="5"/>
        <v/>
      </c>
    </row>
    <row r="243" spans="2:10" ht="15" customHeight="1" x14ac:dyDescent="0.25">
      <c r="B243" s="83"/>
      <c r="C243" s="64"/>
      <c r="D243" s="84"/>
      <c r="E243" s="80"/>
      <c r="F243" s="80"/>
      <c r="G243" s="80"/>
      <c r="H243" s="67"/>
      <c r="I243" s="28" t="str">
        <f>IF(H243="","",VLOOKUP(H243,'BPU Alimentaires'!$C$13:$D$16,2,FALSE))</f>
        <v/>
      </c>
      <c r="J243" s="27" t="str">
        <f t="shared" si="5"/>
        <v/>
      </c>
    </row>
    <row r="244" spans="2:10" ht="15" customHeight="1" x14ac:dyDescent="0.25">
      <c r="B244" s="83"/>
      <c r="C244" s="64"/>
      <c r="D244" s="84"/>
      <c r="E244" s="80"/>
      <c r="F244" s="80"/>
      <c r="G244" s="80"/>
      <c r="H244" s="67"/>
      <c r="I244" s="28" t="str">
        <f>IF(H244="","",VLOOKUP(H244,'BPU Alimentaires'!$C$13:$D$16,2,FALSE))</f>
        <v/>
      </c>
      <c r="J244" s="27" t="str">
        <f t="shared" si="5"/>
        <v/>
      </c>
    </row>
    <row r="245" spans="2:10" ht="15" customHeight="1" x14ac:dyDescent="0.25">
      <c r="B245" s="83"/>
      <c r="C245" s="64"/>
      <c r="D245" s="84"/>
      <c r="E245" s="80"/>
      <c r="F245" s="80"/>
      <c r="G245" s="80"/>
      <c r="H245" s="67"/>
      <c r="I245" s="28" t="str">
        <f>IF(H245="","",VLOOKUP(H245,'BPU Alimentaires'!$C$13:$D$16,2,FALSE))</f>
        <v/>
      </c>
      <c r="J245" s="27" t="str">
        <f t="shared" si="5"/>
        <v/>
      </c>
    </row>
    <row r="246" spans="2:10" ht="15" customHeight="1" x14ac:dyDescent="0.25">
      <c r="B246" s="83"/>
      <c r="C246" s="64"/>
      <c r="D246" s="84"/>
      <c r="E246" s="80"/>
      <c r="F246" s="80"/>
      <c r="G246" s="80"/>
      <c r="H246" s="67"/>
      <c r="I246" s="28" t="str">
        <f>IF(H246="","",VLOOKUP(H246,'BPU Alimentaires'!$C$13:$D$16,2,FALSE))</f>
        <v/>
      </c>
      <c r="J246" s="27" t="str">
        <f t="shared" si="5"/>
        <v/>
      </c>
    </row>
    <row r="247" spans="2:10" ht="15" customHeight="1" x14ac:dyDescent="0.25">
      <c r="B247" s="83"/>
      <c r="C247" s="64"/>
      <c r="D247" s="84"/>
      <c r="E247" s="80"/>
      <c r="F247" s="80"/>
      <c r="G247" s="80"/>
      <c r="H247" s="67"/>
      <c r="I247" s="28" t="str">
        <f>IF(H247="","",VLOOKUP(H247,'BPU Alimentaires'!$C$13:$D$16,2,FALSE))</f>
        <v/>
      </c>
      <c r="J247" s="27" t="str">
        <f t="shared" si="5"/>
        <v/>
      </c>
    </row>
    <row r="248" spans="2:10" ht="15" customHeight="1" x14ac:dyDescent="0.25">
      <c r="B248" s="83"/>
      <c r="C248" s="64"/>
      <c r="D248" s="84"/>
      <c r="E248" s="80"/>
      <c r="F248" s="80"/>
      <c r="G248" s="80"/>
      <c r="H248" s="67"/>
      <c r="I248" s="28" t="str">
        <f>IF(H248="","",VLOOKUP(H248,'BPU Alimentaires'!$C$13:$D$16,2,FALSE))</f>
        <v/>
      </c>
      <c r="J248" s="27" t="str">
        <f t="shared" si="5"/>
        <v/>
      </c>
    </row>
    <row r="249" spans="2:10" ht="15" customHeight="1" x14ac:dyDescent="0.25">
      <c r="B249" s="83"/>
      <c r="C249" s="64"/>
      <c r="D249" s="84"/>
      <c r="E249" s="80"/>
      <c r="F249" s="80"/>
      <c r="G249" s="80"/>
      <c r="H249" s="67"/>
      <c r="I249" s="28" t="str">
        <f>IF(H249="","",VLOOKUP(H249,'BPU Alimentaires'!$C$13:$D$16,2,FALSE))</f>
        <v/>
      </c>
      <c r="J249" s="27" t="str">
        <f t="shared" si="5"/>
        <v/>
      </c>
    </row>
    <row r="250" spans="2:10" ht="15" customHeight="1" x14ac:dyDescent="0.25">
      <c r="B250" s="83"/>
      <c r="C250" s="64"/>
      <c r="D250" s="84"/>
      <c r="E250" s="80"/>
      <c r="F250" s="80"/>
      <c r="G250" s="80"/>
      <c r="H250" s="67"/>
      <c r="I250" s="28" t="str">
        <f>IF(H250="","",VLOOKUP(H250,'BPU Alimentaires'!$C$13:$D$16,2,FALSE))</f>
        <v/>
      </c>
      <c r="J250" s="27" t="str">
        <f t="shared" si="5"/>
        <v/>
      </c>
    </row>
    <row r="251" spans="2:10" ht="15" customHeight="1" x14ac:dyDescent="0.25">
      <c r="B251" s="43" t="s">
        <v>159</v>
      </c>
      <c r="C251" s="40" t="s">
        <v>160</v>
      </c>
      <c r="D251" s="82" t="s">
        <v>82</v>
      </c>
      <c r="E251" s="80"/>
      <c r="F251" s="80"/>
      <c r="G251" s="80"/>
      <c r="H251" s="67"/>
      <c r="I251" s="28" t="str">
        <f>IF(H251="","",VLOOKUP(H251,'BPU Alimentaires'!$C$13:$D$16,2,FALSE))</f>
        <v/>
      </c>
      <c r="J251" s="27" t="str">
        <f t="shared" si="5"/>
        <v/>
      </c>
    </row>
    <row r="252" spans="2:10" ht="15" customHeight="1" x14ac:dyDescent="0.25">
      <c r="B252" s="43" t="s">
        <v>159</v>
      </c>
      <c r="C252" s="40" t="s">
        <v>161</v>
      </c>
      <c r="D252" s="82" t="s">
        <v>88</v>
      </c>
      <c r="E252" s="80"/>
      <c r="F252" s="80"/>
      <c r="G252" s="80"/>
      <c r="H252" s="67"/>
      <c r="I252" s="28" t="str">
        <f>IF(H252="","",VLOOKUP(H252,'BPU Alimentaires'!$C$13:$D$16,2,FALSE))</f>
        <v/>
      </c>
      <c r="J252" s="27" t="str">
        <f t="shared" si="5"/>
        <v/>
      </c>
    </row>
    <row r="253" spans="2:10" ht="15" customHeight="1" x14ac:dyDescent="0.25">
      <c r="B253" s="43" t="s">
        <v>159</v>
      </c>
      <c r="C253" s="40" t="s">
        <v>162</v>
      </c>
      <c r="D253" s="82" t="s">
        <v>82</v>
      </c>
      <c r="E253" s="80"/>
      <c r="F253" s="80"/>
      <c r="G253" s="80"/>
      <c r="H253" s="67"/>
      <c r="I253" s="28" t="str">
        <f>IF(H253="","",VLOOKUP(H253,'BPU Alimentaires'!$C$13:$D$16,2,FALSE))</f>
        <v/>
      </c>
      <c r="J253" s="27" t="str">
        <f t="shared" si="5"/>
        <v/>
      </c>
    </row>
    <row r="254" spans="2:10" ht="15" customHeight="1" x14ac:dyDescent="0.25">
      <c r="B254" s="43" t="s">
        <v>159</v>
      </c>
      <c r="C254" s="40" t="s">
        <v>163</v>
      </c>
      <c r="D254" s="82" t="s">
        <v>88</v>
      </c>
      <c r="E254" s="80"/>
      <c r="F254" s="80"/>
      <c r="G254" s="80"/>
      <c r="H254" s="67"/>
      <c r="I254" s="28" t="str">
        <f>IF(H254="","",VLOOKUP(H254,'BPU Alimentaires'!$C$13:$D$16,2,FALSE))</f>
        <v/>
      </c>
      <c r="J254" s="27" t="str">
        <f t="shared" si="5"/>
        <v/>
      </c>
    </row>
    <row r="255" spans="2:10" ht="35.25" customHeight="1" x14ac:dyDescent="0.25">
      <c r="B255" s="43" t="s">
        <v>159</v>
      </c>
      <c r="C255" s="40" t="s">
        <v>164</v>
      </c>
      <c r="D255" s="82" t="s">
        <v>82</v>
      </c>
      <c r="E255" s="80"/>
      <c r="F255" s="80"/>
      <c r="G255" s="80"/>
      <c r="H255" s="67"/>
      <c r="I255" s="28" t="str">
        <f>IF(H255="","",VLOOKUP(H255,'BPU Alimentaires'!$C$13:$D$16,2,FALSE))</f>
        <v/>
      </c>
      <c r="J255" s="27" t="str">
        <f t="shared" si="5"/>
        <v/>
      </c>
    </row>
    <row r="256" spans="2:10" ht="15" customHeight="1" x14ac:dyDescent="0.25">
      <c r="B256" s="43" t="s">
        <v>159</v>
      </c>
      <c r="C256" s="40" t="s">
        <v>165</v>
      </c>
      <c r="D256" s="82" t="s">
        <v>88</v>
      </c>
      <c r="E256" s="80"/>
      <c r="F256" s="80"/>
      <c r="G256" s="80"/>
      <c r="H256" s="67"/>
      <c r="I256" s="28" t="str">
        <f>IF(H256="","",VLOOKUP(H256,'BPU Alimentaires'!$C$13:$D$16,2,FALSE))</f>
        <v/>
      </c>
      <c r="J256" s="27" t="str">
        <f t="shared" si="5"/>
        <v/>
      </c>
    </row>
    <row r="257" spans="2:10" ht="15" customHeight="1" x14ac:dyDescent="0.25">
      <c r="B257" s="43" t="s">
        <v>159</v>
      </c>
      <c r="C257" s="40" t="s">
        <v>166</v>
      </c>
      <c r="D257" s="82" t="s">
        <v>82</v>
      </c>
      <c r="E257" s="80"/>
      <c r="F257" s="80"/>
      <c r="G257" s="80"/>
      <c r="H257" s="67"/>
      <c r="I257" s="28" t="str">
        <f>IF(H257="","",VLOOKUP(H257,'BPU Alimentaires'!$C$13:$D$16,2,FALSE))</f>
        <v/>
      </c>
      <c r="J257" s="27" t="str">
        <f t="shared" si="5"/>
        <v/>
      </c>
    </row>
    <row r="258" spans="2:10" ht="15" customHeight="1" x14ac:dyDescent="0.25">
      <c r="B258" s="83"/>
      <c r="C258" s="64"/>
      <c r="D258" s="84"/>
      <c r="E258" s="80"/>
      <c r="F258" s="80"/>
      <c r="G258" s="80"/>
      <c r="H258" s="67"/>
      <c r="I258" s="28" t="str">
        <f>IF(H258="","",VLOOKUP(H258,'BPU Alimentaires'!$C$13:$D$16,2,FALSE))</f>
        <v/>
      </c>
      <c r="J258" s="27" t="str">
        <f t="shared" si="5"/>
        <v/>
      </c>
    </row>
    <row r="259" spans="2:10" ht="15" customHeight="1" x14ac:dyDescent="0.25">
      <c r="B259" s="83"/>
      <c r="C259" s="64"/>
      <c r="D259" s="84"/>
      <c r="E259" s="80"/>
      <c r="F259" s="80"/>
      <c r="G259" s="80"/>
      <c r="H259" s="67"/>
      <c r="I259" s="28" t="str">
        <f>IF(H259="","",VLOOKUP(H259,'BPU Alimentaires'!$C$13:$D$16,2,FALSE))</f>
        <v/>
      </c>
      <c r="J259" s="27" t="str">
        <f t="shared" si="5"/>
        <v/>
      </c>
    </row>
    <row r="260" spans="2:10" ht="15" customHeight="1" x14ac:dyDescent="0.25">
      <c r="B260" s="83"/>
      <c r="C260" s="64"/>
      <c r="D260" s="84"/>
      <c r="E260" s="80"/>
      <c r="F260" s="80"/>
      <c r="G260" s="80"/>
      <c r="H260" s="67"/>
      <c r="I260" s="28" t="str">
        <f>IF(H260="","",VLOOKUP(H260,'BPU Alimentaires'!$C$13:$D$16,2,FALSE))</f>
        <v/>
      </c>
      <c r="J260" s="27" t="str">
        <f t="shared" si="5"/>
        <v/>
      </c>
    </row>
    <row r="261" spans="2:10" ht="15" customHeight="1" x14ac:dyDescent="0.25">
      <c r="B261" s="83"/>
      <c r="C261" s="64"/>
      <c r="D261" s="84"/>
      <c r="E261" s="80"/>
      <c r="F261" s="80"/>
      <c r="G261" s="80"/>
      <c r="H261" s="67"/>
      <c r="I261" s="28" t="str">
        <f>IF(H261="","",VLOOKUP(H261,'BPU Alimentaires'!$C$13:$D$16,2,FALSE))</f>
        <v/>
      </c>
      <c r="J261" s="27" t="str">
        <f t="shared" si="5"/>
        <v/>
      </c>
    </row>
    <row r="262" spans="2:10" ht="15" customHeight="1" x14ac:dyDescent="0.25">
      <c r="B262" s="83"/>
      <c r="C262" s="64"/>
      <c r="D262" s="84"/>
      <c r="E262" s="80"/>
      <c r="F262" s="80"/>
      <c r="G262" s="80"/>
      <c r="H262" s="67"/>
      <c r="I262" s="28" t="str">
        <f>IF(H262="","",VLOOKUP(H262,'BPU Alimentaires'!$C$13:$D$16,2,FALSE))</f>
        <v/>
      </c>
      <c r="J262" s="27" t="str">
        <f t="shared" si="5"/>
        <v/>
      </c>
    </row>
    <row r="263" spans="2:10" ht="15" customHeight="1" x14ac:dyDescent="0.25">
      <c r="B263" s="83"/>
      <c r="C263" s="64"/>
      <c r="D263" s="84"/>
      <c r="E263" s="80"/>
      <c r="F263" s="80"/>
      <c r="G263" s="80"/>
      <c r="H263" s="67"/>
      <c r="I263" s="28" t="str">
        <f>IF(H263="","",VLOOKUP(H263,'BPU Alimentaires'!$C$13:$D$16,2,FALSE))</f>
        <v/>
      </c>
      <c r="J263" s="27" t="str">
        <f t="shared" si="5"/>
        <v/>
      </c>
    </row>
    <row r="264" spans="2:10" ht="15" customHeight="1" x14ac:dyDescent="0.25">
      <c r="B264" s="83"/>
      <c r="C264" s="64"/>
      <c r="D264" s="84"/>
      <c r="E264" s="80"/>
      <c r="F264" s="80"/>
      <c r="G264" s="80"/>
      <c r="H264" s="67"/>
      <c r="I264" s="28" t="str">
        <f>IF(H264="","",VLOOKUP(H264,'BPU Alimentaires'!$C$13:$D$16,2,FALSE))</f>
        <v/>
      </c>
      <c r="J264" s="27" t="str">
        <f t="shared" si="5"/>
        <v/>
      </c>
    </row>
    <row r="265" spans="2:10" ht="15" customHeight="1" x14ac:dyDescent="0.25">
      <c r="B265" s="83"/>
      <c r="C265" s="64"/>
      <c r="D265" s="84"/>
      <c r="E265" s="80"/>
      <c r="F265" s="67"/>
      <c r="G265" s="80"/>
      <c r="H265" s="67"/>
      <c r="I265" s="28" t="str">
        <f>IF(H265="","",VLOOKUP(H265,'BPU Alimentaires'!$C$13:$D$16,2,FALSE))</f>
        <v/>
      </c>
      <c r="J265" s="27" t="str">
        <f t="shared" si="5"/>
        <v/>
      </c>
    </row>
    <row r="266" spans="2:10" ht="15" customHeight="1" x14ac:dyDescent="0.25">
      <c r="B266" s="83"/>
      <c r="C266" s="64"/>
      <c r="D266" s="84"/>
      <c r="E266" s="80"/>
      <c r="F266" s="67"/>
      <c r="G266" s="80"/>
      <c r="H266" s="67"/>
      <c r="I266" s="28" t="str">
        <f>IF(H266="","",VLOOKUP(H266,'BPU Alimentaires'!$C$13:$D$16,2,FALSE))</f>
        <v/>
      </c>
      <c r="J266" s="27" t="str">
        <f t="shared" si="5"/>
        <v/>
      </c>
    </row>
    <row r="267" spans="2:10" ht="15" customHeight="1" x14ac:dyDescent="0.25">
      <c r="B267" s="83"/>
      <c r="C267" s="64"/>
      <c r="D267" s="84"/>
      <c r="E267" s="80"/>
      <c r="F267" s="80"/>
      <c r="G267" s="80"/>
      <c r="H267" s="67"/>
      <c r="I267" s="28" t="str">
        <f>IF(H267="","",VLOOKUP(H267,'BPU Alimentaires'!$C$13:$D$16,2,FALSE))</f>
        <v/>
      </c>
      <c r="J267" s="27" t="str">
        <f t="shared" ref="J267:J330" si="6">IF(I267="","",ROUND(I267*1.1,2))</f>
        <v/>
      </c>
    </row>
    <row r="268" spans="2:10" ht="15" customHeight="1" x14ac:dyDescent="0.25">
      <c r="B268" s="83"/>
      <c r="C268" s="64"/>
      <c r="D268" s="84"/>
      <c r="E268" s="80"/>
      <c r="F268" s="80"/>
      <c r="G268" s="80"/>
      <c r="H268" s="67"/>
      <c r="I268" s="28" t="str">
        <f>IF(H268="","",VLOOKUP(H268,'BPU Alimentaires'!$C$13:$D$16,2,FALSE))</f>
        <v/>
      </c>
      <c r="J268" s="27" t="str">
        <f t="shared" si="6"/>
        <v/>
      </c>
    </row>
    <row r="269" spans="2:10" ht="15" customHeight="1" x14ac:dyDescent="0.25">
      <c r="B269" s="83"/>
      <c r="C269" s="64"/>
      <c r="D269" s="84"/>
      <c r="E269" s="80"/>
      <c r="F269" s="80"/>
      <c r="G269" s="80"/>
      <c r="H269" s="67"/>
      <c r="I269" s="28" t="str">
        <f>IF(H269="","",VLOOKUP(H269,'BPU Alimentaires'!$C$13:$D$16,2,FALSE))</f>
        <v/>
      </c>
      <c r="J269" s="27" t="str">
        <f t="shared" si="6"/>
        <v/>
      </c>
    </row>
    <row r="270" spans="2:10" ht="15" customHeight="1" x14ac:dyDescent="0.25">
      <c r="B270" s="83"/>
      <c r="C270" s="64"/>
      <c r="D270" s="84"/>
      <c r="E270" s="80"/>
      <c r="F270" s="67"/>
      <c r="G270" s="80"/>
      <c r="H270" s="67"/>
      <c r="I270" s="28" t="str">
        <f>IF(H270="","",VLOOKUP(H270,'BPU Alimentaires'!$C$13:$D$16,2,FALSE))</f>
        <v/>
      </c>
      <c r="J270" s="27" t="str">
        <f t="shared" si="6"/>
        <v/>
      </c>
    </row>
    <row r="271" spans="2:10" ht="15" customHeight="1" x14ac:dyDescent="0.25">
      <c r="B271" s="83"/>
      <c r="C271" s="64"/>
      <c r="D271" s="84"/>
      <c r="E271" s="80"/>
      <c r="F271" s="80"/>
      <c r="G271" s="80"/>
      <c r="H271" s="67"/>
      <c r="I271" s="28" t="str">
        <f>IF(H271="","",VLOOKUP(H271,'BPU Alimentaires'!$C$13:$D$16,2,FALSE))</f>
        <v/>
      </c>
      <c r="J271" s="27" t="str">
        <f t="shared" si="6"/>
        <v/>
      </c>
    </row>
    <row r="272" spans="2:10" ht="15" customHeight="1" x14ac:dyDescent="0.25">
      <c r="B272" s="83"/>
      <c r="C272" s="64"/>
      <c r="D272" s="84"/>
      <c r="E272" s="80"/>
      <c r="F272" s="67"/>
      <c r="G272" s="80"/>
      <c r="H272" s="67"/>
      <c r="I272" s="28" t="str">
        <f>IF(H272="","",VLOOKUP(H272,'BPU Alimentaires'!$C$13:$D$16,2,FALSE))</f>
        <v/>
      </c>
      <c r="J272" s="27" t="str">
        <f t="shared" si="6"/>
        <v/>
      </c>
    </row>
    <row r="273" spans="2:10" ht="15" customHeight="1" x14ac:dyDescent="0.25">
      <c r="B273" s="83"/>
      <c r="C273" s="64"/>
      <c r="D273" s="84"/>
      <c r="E273" s="80"/>
      <c r="F273" s="67"/>
      <c r="G273" s="80"/>
      <c r="H273" s="67"/>
      <c r="I273" s="28" t="str">
        <f>IF(H273="","",VLOOKUP(H273,'BPU Alimentaires'!$C$13:$D$16,2,FALSE))</f>
        <v/>
      </c>
      <c r="J273" s="27" t="str">
        <f t="shared" si="6"/>
        <v/>
      </c>
    </row>
    <row r="274" spans="2:10" ht="15" customHeight="1" x14ac:dyDescent="0.25">
      <c r="B274" s="83"/>
      <c r="C274" s="64"/>
      <c r="D274" s="84"/>
      <c r="E274" s="80"/>
      <c r="F274" s="80"/>
      <c r="G274" s="80"/>
      <c r="H274" s="67"/>
      <c r="I274" s="28" t="str">
        <f>IF(H274="","",VLOOKUP(H274,'BPU Alimentaires'!$C$13:$D$16,2,FALSE))</f>
        <v/>
      </c>
      <c r="J274" s="27" t="str">
        <f t="shared" si="6"/>
        <v/>
      </c>
    </row>
    <row r="275" spans="2:10" ht="15" customHeight="1" x14ac:dyDescent="0.25">
      <c r="B275" s="83"/>
      <c r="C275" s="64"/>
      <c r="D275" s="84"/>
      <c r="E275" s="80"/>
      <c r="F275" s="80"/>
      <c r="G275" s="80"/>
      <c r="H275" s="67"/>
      <c r="I275" s="28" t="str">
        <f>IF(H275="","",VLOOKUP(H275,'BPU Alimentaires'!$C$13:$D$16,2,FALSE))</f>
        <v/>
      </c>
      <c r="J275" s="27" t="str">
        <f t="shared" si="6"/>
        <v/>
      </c>
    </row>
    <row r="276" spans="2:10" ht="15" customHeight="1" x14ac:dyDescent="0.25">
      <c r="B276" s="83"/>
      <c r="C276" s="64"/>
      <c r="D276" s="84"/>
      <c r="E276" s="80"/>
      <c r="F276" s="67"/>
      <c r="G276" s="80"/>
      <c r="H276" s="67"/>
      <c r="I276" s="28" t="str">
        <f>IF(H276="","",VLOOKUP(H276,'BPU Alimentaires'!$C$13:$D$16,2,FALSE))</f>
        <v/>
      </c>
      <c r="J276" s="27" t="str">
        <f t="shared" si="6"/>
        <v/>
      </c>
    </row>
    <row r="277" spans="2:10" ht="15" customHeight="1" x14ac:dyDescent="0.25">
      <c r="B277" s="83"/>
      <c r="C277" s="64"/>
      <c r="D277" s="84"/>
      <c r="E277" s="80"/>
      <c r="F277" s="80"/>
      <c r="G277" s="80"/>
      <c r="H277" s="67"/>
      <c r="I277" s="28" t="str">
        <f>IF(H277="","",VLOOKUP(H277,'BPU Alimentaires'!$C$13:$D$16,2,FALSE))</f>
        <v/>
      </c>
      <c r="J277" s="27" t="str">
        <f t="shared" si="6"/>
        <v/>
      </c>
    </row>
    <row r="278" spans="2:10" ht="15" customHeight="1" x14ac:dyDescent="0.25">
      <c r="B278" s="43" t="s">
        <v>167</v>
      </c>
      <c r="C278" s="40" t="s">
        <v>168</v>
      </c>
      <c r="D278" s="82" t="s">
        <v>84</v>
      </c>
      <c r="E278" s="80"/>
      <c r="F278" s="80"/>
      <c r="G278" s="80"/>
      <c r="H278" s="67"/>
      <c r="I278" s="28" t="str">
        <f>IF(H278="","",VLOOKUP(H278,'BPU Alimentaires'!$C$13:$D$16,2,FALSE))</f>
        <v/>
      </c>
      <c r="J278" s="27" t="str">
        <f t="shared" si="6"/>
        <v/>
      </c>
    </row>
    <row r="279" spans="2:10" ht="15" customHeight="1" x14ac:dyDescent="0.25">
      <c r="B279" s="43" t="s">
        <v>167</v>
      </c>
      <c r="C279" s="40" t="s">
        <v>169</v>
      </c>
      <c r="D279" s="82" t="s">
        <v>101</v>
      </c>
      <c r="E279" s="80"/>
      <c r="F279" s="80"/>
      <c r="G279" s="80"/>
      <c r="H279" s="67"/>
      <c r="I279" s="28" t="str">
        <f>IF(H279="","",VLOOKUP(H279,'BPU Alimentaires'!$C$13:$D$16,2,FALSE))</f>
        <v/>
      </c>
      <c r="J279" s="27" t="str">
        <f t="shared" si="6"/>
        <v/>
      </c>
    </row>
    <row r="280" spans="2:10" ht="15" customHeight="1" x14ac:dyDescent="0.25">
      <c r="B280" s="43" t="s">
        <v>167</v>
      </c>
      <c r="C280" s="40" t="s">
        <v>170</v>
      </c>
      <c r="D280" s="82" t="s">
        <v>101</v>
      </c>
      <c r="E280" s="80"/>
      <c r="F280" s="80"/>
      <c r="G280" s="80"/>
      <c r="H280" s="67"/>
      <c r="I280" s="28" t="str">
        <f>IF(H280="","",VLOOKUP(H280,'BPU Alimentaires'!$C$13:$D$16,2,FALSE))</f>
        <v/>
      </c>
      <c r="J280" s="27" t="str">
        <f t="shared" si="6"/>
        <v/>
      </c>
    </row>
    <row r="281" spans="2:10" ht="15" customHeight="1" x14ac:dyDescent="0.25">
      <c r="B281" s="43" t="s">
        <v>167</v>
      </c>
      <c r="C281" s="40" t="s">
        <v>171</v>
      </c>
      <c r="D281" s="82" t="s">
        <v>101</v>
      </c>
      <c r="E281" s="80"/>
      <c r="F281" s="80"/>
      <c r="G281" s="80"/>
      <c r="H281" s="67"/>
      <c r="I281" s="28" t="str">
        <f>IF(H281="","",VLOOKUP(H281,'BPU Alimentaires'!$C$13:$D$16,2,FALSE))</f>
        <v/>
      </c>
      <c r="J281" s="27" t="str">
        <f t="shared" si="6"/>
        <v/>
      </c>
    </row>
    <row r="282" spans="2:10" ht="15" customHeight="1" x14ac:dyDescent="0.25">
      <c r="B282" s="43" t="s">
        <v>167</v>
      </c>
      <c r="C282" s="40" t="s">
        <v>172</v>
      </c>
      <c r="D282" s="82" t="s">
        <v>82</v>
      </c>
      <c r="E282" s="80"/>
      <c r="F282" s="80"/>
      <c r="G282" s="80"/>
      <c r="H282" s="67"/>
      <c r="I282" s="28" t="str">
        <f>IF(H282="","",VLOOKUP(H282,'BPU Alimentaires'!$C$13:$D$16,2,FALSE))</f>
        <v/>
      </c>
      <c r="J282" s="27" t="str">
        <f t="shared" si="6"/>
        <v/>
      </c>
    </row>
    <row r="283" spans="2:10" ht="15" customHeight="1" x14ac:dyDescent="0.25">
      <c r="B283" s="43" t="s">
        <v>167</v>
      </c>
      <c r="C283" s="40" t="s">
        <v>173</v>
      </c>
      <c r="D283" s="82" t="s">
        <v>82</v>
      </c>
      <c r="E283" s="80"/>
      <c r="F283" s="80"/>
      <c r="G283" s="80"/>
      <c r="H283" s="67"/>
      <c r="I283" s="28" t="str">
        <f>IF(H283="","",VLOOKUP(H283,'BPU Alimentaires'!$C$13:$D$16,2,FALSE))</f>
        <v/>
      </c>
      <c r="J283" s="27" t="str">
        <f t="shared" si="6"/>
        <v/>
      </c>
    </row>
    <row r="284" spans="2:10" ht="15" customHeight="1" x14ac:dyDescent="0.25">
      <c r="B284" s="43" t="s">
        <v>167</v>
      </c>
      <c r="C284" s="40" t="s">
        <v>174</v>
      </c>
      <c r="D284" s="82" t="s">
        <v>101</v>
      </c>
      <c r="E284" s="80"/>
      <c r="F284" s="80"/>
      <c r="G284" s="80"/>
      <c r="H284" s="67"/>
      <c r="I284" s="28" t="str">
        <f>IF(H284="","",VLOOKUP(H284,'BPU Alimentaires'!$C$13:$D$16,2,FALSE))</f>
        <v/>
      </c>
      <c r="J284" s="27" t="str">
        <f t="shared" si="6"/>
        <v/>
      </c>
    </row>
    <row r="285" spans="2:10" ht="15" customHeight="1" x14ac:dyDescent="0.25">
      <c r="B285" s="43" t="s">
        <v>167</v>
      </c>
      <c r="C285" s="40" t="s">
        <v>175</v>
      </c>
      <c r="D285" s="82" t="s">
        <v>101</v>
      </c>
      <c r="E285" s="80"/>
      <c r="F285" s="80"/>
      <c r="G285" s="80"/>
      <c r="H285" s="67"/>
      <c r="I285" s="28" t="str">
        <f>IF(H285="","",VLOOKUP(H285,'BPU Alimentaires'!$C$13:$D$16,2,FALSE))</f>
        <v/>
      </c>
      <c r="J285" s="27" t="str">
        <f t="shared" si="6"/>
        <v/>
      </c>
    </row>
    <row r="286" spans="2:10" ht="15" customHeight="1" x14ac:dyDescent="0.25">
      <c r="B286" s="43" t="s">
        <v>167</v>
      </c>
      <c r="C286" s="40" t="s">
        <v>176</v>
      </c>
      <c r="D286" s="82" t="s">
        <v>101</v>
      </c>
      <c r="E286" s="80"/>
      <c r="F286" s="80"/>
      <c r="G286" s="80"/>
      <c r="H286" s="67"/>
      <c r="I286" s="28" t="str">
        <f>IF(H286="","",VLOOKUP(H286,'BPU Alimentaires'!$C$13:$D$16,2,FALSE))</f>
        <v/>
      </c>
      <c r="J286" s="27" t="str">
        <f t="shared" si="6"/>
        <v/>
      </c>
    </row>
    <row r="287" spans="2:10" ht="15" customHeight="1" x14ac:dyDescent="0.25">
      <c r="B287" s="43" t="s">
        <v>167</v>
      </c>
      <c r="C287" s="40" t="s">
        <v>177</v>
      </c>
      <c r="D287" s="82" t="s">
        <v>101</v>
      </c>
      <c r="E287" s="80"/>
      <c r="F287" s="80"/>
      <c r="G287" s="80"/>
      <c r="H287" s="67"/>
      <c r="I287" s="28" t="str">
        <f>IF(H287="","",VLOOKUP(H287,'BPU Alimentaires'!$C$13:$D$16,2,FALSE))</f>
        <v/>
      </c>
      <c r="J287" s="27" t="str">
        <f t="shared" si="6"/>
        <v/>
      </c>
    </row>
    <row r="288" spans="2:10" ht="15" customHeight="1" x14ac:dyDescent="0.25">
      <c r="B288" s="43" t="s">
        <v>167</v>
      </c>
      <c r="C288" s="40" t="s">
        <v>178</v>
      </c>
      <c r="D288" s="82" t="s">
        <v>82</v>
      </c>
      <c r="E288" s="80"/>
      <c r="F288" s="80"/>
      <c r="G288" s="80"/>
      <c r="H288" s="67"/>
      <c r="I288" s="28" t="str">
        <f>IF(H288="","",VLOOKUP(H288,'BPU Alimentaires'!$C$13:$D$16,2,FALSE))</f>
        <v/>
      </c>
      <c r="J288" s="27" t="str">
        <f t="shared" si="6"/>
        <v/>
      </c>
    </row>
    <row r="289" spans="2:10" ht="15" customHeight="1" x14ac:dyDescent="0.25">
      <c r="B289" s="43" t="s">
        <v>167</v>
      </c>
      <c r="C289" s="40" t="s">
        <v>179</v>
      </c>
      <c r="D289" s="82" t="s">
        <v>86</v>
      </c>
      <c r="E289" s="80"/>
      <c r="F289" s="80"/>
      <c r="G289" s="80"/>
      <c r="H289" s="67"/>
      <c r="I289" s="28" t="str">
        <f>IF(H289="","",VLOOKUP(H289,'BPU Alimentaires'!$C$13:$D$16,2,FALSE))</f>
        <v/>
      </c>
      <c r="J289" s="27" t="str">
        <f t="shared" si="6"/>
        <v/>
      </c>
    </row>
    <row r="290" spans="2:10" ht="15" customHeight="1" x14ac:dyDescent="0.25">
      <c r="B290" s="83"/>
      <c r="C290" s="64"/>
      <c r="D290" s="84"/>
      <c r="E290" s="80"/>
      <c r="F290" s="80"/>
      <c r="G290" s="80"/>
      <c r="H290" s="67"/>
      <c r="I290" s="28" t="str">
        <f>IF(H290="","",VLOOKUP(H290,'BPU Alimentaires'!$C$13:$D$16,2,FALSE))</f>
        <v/>
      </c>
      <c r="J290" s="27" t="str">
        <f t="shared" si="6"/>
        <v/>
      </c>
    </row>
    <row r="291" spans="2:10" ht="15" customHeight="1" x14ac:dyDescent="0.25">
      <c r="B291" s="83"/>
      <c r="C291" s="64"/>
      <c r="D291" s="84"/>
      <c r="E291" s="80"/>
      <c r="F291" s="80"/>
      <c r="G291" s="80"/>
      <c r="H291" s="67"/>
      <c r="I291" s="28" t="str">
        <f>IF(H291="","",VLOOKUP(H291,'BPU Alimentaires'!$C$13:$D$16,2,FALSE))</f>
        <v/>
      </c>
      <c r="J291" s="27" t="str">
        <f t="shared" si="6"/>
        <v/>
      </c>
    </row>
    <row r="292" spans="2:10" ht="15" customHeight="1" x14ac:dyDescent="0.25">
      <c r="B292" s="83"/>
      <c r="C292" s="64"/>
      <c r="D292" s="84"/>
      <c r="E292" s="80"/>
      <c r="F292" s="80"/>
      <c r="G292" s="80"/>
      <c r="H292" s="67"/>
      <c r="I292" s="28" t="str">
        <f>IF(H292="","",VLOOKUP(H292,'BPU Alimentaires'!$C$13:$D$16,2,FALSE))</f>
        <v/>
      </c>
      <c r="J292" s="27" t="str">
        <f t="shared" si="6"/>
        <v/>
      </c>
    </row>
    <row r="293" spans="2:10" ht="15" customHeight="1" x14ac:dyDescent="0.25">
      <c r="B293" s="83"/>
      <c r="C293" s="64"/>
      <c r="D293" s="84"/>
      <c r="E293" s="80"/>
      <c r="F293" s="80"/>
      <c r="G293" s="80"/>
      <c r="H293" s="67"/>
      <c r="I293" s="28" t="str">
        <f>IF(H293="","",VLOOKUP(H293,'BPU Alimentaires'!$C$13:$D$16,2,FALSE))</f>
        <v/>
      </c>
      <c r="J293" s="27" t="str">
        <f t="shared" si="6"/>
        <v/>
      </c>
    </row>
    <row r="294" spans="2:10" ht="15" customHeight="1" x14ac:dyDescent="0.25">
      <c r="B294" s="83"/>
      <c r="C294" s="64"/>
      <c r="D294" s="84"/>
      <c r="E294" s="80"/>
      <c r="F294" s="80"/>
      <c r="G294" s="80"/>
      <c r="H294" s="67"/>
      <c r="I294" s="28" t="str">
        <f>IF(H294="","",VLOOKUP(H294,'BPU Alimentaires'!$C$13:$D$16,2,FALSE))</f>
        <v/>
      </c>
      <c r="J294" s="27" t="str">
        <f t="shared" si="6"/>
        <v/>
      </c>
    </row>
    <row r="295" spans="2:10" ht="15" customHeight="1" x14ac:dyDescent="0.25">
      <c r="B295" s="83"/>
      <c r="C295" s="64"/>
      <c r="D295" s="84"/>
      <c r="E295" s="80"/>
      <c r="F295" s="80"/>
      <c r="G295" s="80"/>
      <c r="H295" s="67"/>
      <c r="I295" s="28" t="str">
        <f>IF(H295="","",VLOOKUP(H295,'BPU Alimentaires'!$C$13:$D$16,2,FALSE))</f>
        <v/>
      </c>
      <c r="J295" s="27" t="str">
        <f t="shared" si="6"/>
        <v/>
      </c>
    </row>
    <row r="296" spans="2:10" ht="15" customHeight="1" x14ac:dyDescent="0.25">
      <c r="B296" s="83"/>
      <c r="C296" s="64"/>
      <c r="D296" s="84"/>
      <c r="E296" s="80"/>
      <c r="F296" s="80"/>
      <c r="G296" s="80"/>
      <c r="H296" s="67"/>
      <c r="I296" s="28" t="str">
        <f>IF(H296="","",VLOOKUP(H296,'BPU Alimentaires'!$C$13:$D$16,2,FALSE))</f>
        <v/>
      </c>
      <c r="J296" s="27" t="str">
        <f t="shared" si="6"/>
        <v/>
      </c>
    </row>
    <row r="297" spans="2:10" ht="15" customHeight="1" x14ac:dyDescent="0.25">
      <c r="B297" s="83"/>
      <c r="C297" s="64"/>
      <c r="D297" s="84"/>
      <c r="E297" s="80"/>
      <c r="F297" s="80"/>
      <c r="G297" s="80"/>
      <c r="H297" s="67"/>
      <c r="I297" s="28" t="str">
        <f>IF(H297="","",VLOOKUP(H297,'BPU Alimentaires'!$C$13:$D$16,2,FALSE))</f>
        <v/>
      </c>
      <c r="J297" s="27" t="str">
        <f t="shared" si="6"/>
        <v/>
      </c>
    </row>
    <row r="298" spans="2:10" ht="15" customHeight="1" x14ac:dyDescent="0.25">
      <c r="B298" s="83"/>
      <c r="C298" s="64"/>
      <c r="D298" s="84"/>
      <c r="E298" s="80"/>
      <c r="F298" s="80"/>
      <c r="G298" s="80"/>
      <c r="H298" s="67"/>
      <c r="I298" s="28" t="str">
        <f>IF(H298="","",VLOOKUP(H298,'BPU Alimentaires'!$C$13:$D$16,2,FALSE))</f>
        <v/>
      </c>
      <c r="J298" s="27" t="str">
        <f t="shared" si="6"/>
        <v/>
      </c>
    </row>
    <row r="299" spans="2:10" ht="15" customHeight="1" x14ac:dyDescent="0.25">
      <c r="B299" s="83"/>
      <c r="C299" s="64"/>
      <c r="D299" s="84"/>
      <c r="E299" s="80"/>
      <c r="F299" s="80"/>
      <c r="G299" s="80"/>
      <c r="H299" s="67"/>
      <c r="I299" s="28" t="str">
        <f>IF(H299="","",VLOOKUP(H299,'BPU Alimentaires'!$C$13:$D$16,2,FALSE))</f>
        <v/>
      </c>
      <c r="J299" s="27" t="str">
        <f t="shared" si="6"/>
        <v/>
      </c>
    </row>
    <row r="300" spans="2:10" ht="15" customHeight="1" x14ac:dyDescent="0.25">
      <c r="B300" s="83"/>
      <c r="C300" s="64"/>
      <c r="D300" s="84"/>
      <c r="E300" s="80"/>
      <c r="F300" s="80"/>
      <c r="G300" s="80"/>
      <c r="H300" s="67"/>
      <c r="I300" s="28" t="str">
        <f>IF(H300="","",VLOOKUP(H300,'BPU Alimentaires'!$C$13:$D$16,2,FALSE))</f>
        <v/>
      </c>
      <c r="J300" s="27" t="str">
        <f t="shared" si="6"/>
        <v/>
      </c>
    </row>
    <row r="301" spans="2:10" ht="15" customHeight="1" x14ac:dyDescent="0.25">
      <c r="B301" s="83"/>
      <c r="C301" s="64"/>
      <c r="D301" s="84"/>
      <c r="E301" s="80"/>
      <c r="F301" s="80"/>
      <c r="G301" s="80"/>
      <c r="H301" s="67"/>
      <c r="I301" s="28" t="str">
        <f>IF(H301="","",VLOOKUP(H301,'BPU Alimentaires'!$C$13:$D$16,2,FALSE))</f>
        <v/>
      </c>
      <c r="J301" s="27" t="str">
        <f t="shared" si="6"/>
        <v/>
      </c>
    </row>
    <row r="302" spans="2:10" ht="15" customHeight="1" x14ac:dyDescent="0.25">
      <c r="B302" s="83"/>
      <c r="C302" s="64"/>
      <c r="D302" s="84"/>
      <c r="E302" s="80"/>
      <c r="F302" s="80"/>
      <c r="G302" s="80"/>
      <c r="H302" s="67"/>
      <c r="I302" s="28" t="str">
        <f>IF(H302="","",VLOOKUP(H302,'BPU Alimentaires'!$C$13:$D$16,2,FALSE))</f>
        <v/>
      </c>
      <c r="J302" s="27" t="str">
        <f t="shared" si="6"/>
        <v/>
      </c>
    </row>
    <row r="303" spans="2:10" ht="15" customHeight="1" x14ac:dyDescent="0.25">
      <c r="B303" s="83"/>
      <c r="C303" s="64"/>
      <c r="D303" s="84"/>
      <c r="E303" s="80"/>
      <c r="F303" s="80"/>
      <c r="G303" s="80"/>
      <c r="H303" s="67"/>
      <c r="I303" s="28" t="str">
        <f>IF(H303="","",VLOOKUP(H303,'BPU Alimentaires'!$C$13:$D$16,2,FALSE))</f>
        <v/>
      </c>
      <c r="J303" s="27" t="str">
        <f t="shared" si="6"/>
        <v/>
      </c>
    </row>
    <row r="304" spans="2:10" ht="15" customHeight="1" x14ac:dyDescent="0.25">
      <c r="B304" s="83"/>
      <c r="C304" s="64"/>
      <c r="D304" s="84"/>
      <c r="E304" s="80"/>
      <c r="F304" s="80"/>
      <c r="G304" s="80"/>
      <c r="H304" s="67"/>
      <c r="I304" s="28" t="str">
        <f>IF(H304="","",VLOOKUP(H304,'BPU Alimentaires'!$C$13:$D$16,2,FALSE))</f>
        <v/>
      </c>
      <c r="J304" s="27" t="str">
        <f t="shared" si="6"/>
        <v/>
      </c>
    </row>
    <row r="305" spans="2:10" ht="15" customHeight="1" x14ac:dyDescent="0.25">
      <c r="B305" s="83"/>
      <c r="C305" s="64"/>
      <c r="D305" s="84"/>
      <c r="E305" s="80"/>
      <c r="F305" s="80"/>
      <c r="G305" s="80"/>
      <c r="H305" s="67"/>
      <c r="I305" s="28" t="str">
        <f>IF(H305="","",VLOOKUP(H305,'BPU Alimentaires'!$C$13:$D$16,2,FALSE))</f>
        <v/>
      </c>
      <c r="J305" s="27" t="str">
        <f t="shared" si="6"/>
        <v/>
      </c>
    </row>
    <row r="306" spans="2:10" ht="15" customHeight="1" x14ac:dyDescent="0.25">
      <c r="B306" s="83"/>
      <c r="C306" s="64"/>
      <c r="D306" s="84"/>
      <c r="E306" s="80"/>
      <c r="F306" s="80"/>
      <c r="G306" s="80"/>
      <c r="H306" s="67"/>
      <c r="I306" s="28" t="str">
        <f>IF(H306="","",VLOOKUP(H306,'BPU Alimentaires'!$C$13:$D$16,2,FALSE))</f>
        <v/>
      </c>
      <c r="J306" s="27" t="str">
        <f t="shared" si="6"/>
        <v/>
      </c>
    </row>
    <row r="307" spans="2:10" ht="15" customHeight="1" x14ac:dyDescent="0.25">
      <c r="B307" s="83"/>
      <c r="C307" s="64"/>
      <c r="D307" s="84"/>
      <c r="E307" s="80"/>
      <c r="F307" s="80"/>
      <c r="G307" s="80"/>
      <c r="H307" s="67"/>
      <c r="I307" s="28" t="str">
        <f>IF(H307="","",VLOOKUP(H307,'BPU Alimentaires'!$C$13:$D$16,2,FALSE))</f>
        <v/>
      </c>
      <c r="J307" s="27" t="str">
        <f t="shared" si="6"/>
        <v/>
      </c>
    </row>
    <row r="308" spans="2:10" ht="15" customHeight="1" x14ac:dyDescent="0.25">
      <c r="B308" s="83"/>
      <c r="C308" s="64"/>
      <c r="D308" s="84"/>
      <c r="E308" s="80"/>
      <c r="F308" s="80"/>
      <c r="G308" s="80"/>
      <c r="H308" s="67"/>
      <c r="I308" s="28" t="str">
        <f>IF(H308="","",VLOOKUP(H308,'BPU Alimentaires'!$C$13:$D$16,2,FALSE))</f>
        <v/>
      </c>
      <c r="J308" s="27" t="str">
        <f t="shared" si="6"/>
        <v/>
      </c>
    </row>
    <row r="309" spans="2:10" ht="15" customHeight="1" x14ac:dyDescent="0.25">
      <c r="B309" s="83"/>
      <c r="C309" s="64"/>
      <c r="D309" s="84"/>
      <c r="E309" s="80"/>
      <c r="F309" s="80"/>
      <c r="G309" s="80"/>
      <c r="H309" s="67"/>
      <c r="I309" s="28" t="str">
        <f>IF(H309="","",VLOOKUP(H309,'BPU Alimentaires'!$C$13:$D$16,2,FALSE))</f>
        <v/>
      </c>
      <c r="J309" s="27" t="str">
        <f t="shared" si="6"/>
        <v/>
      </c>
    </row>
    <row r="310" spans="2:10" ht="15" customHeight="1" x14ac:dyDescent="0.25">
      <c r="B310" s="43" t="s">
        <v>180</v>
      </c>
      <c r="C310" s="40" t="s">
        <v>181</v>
      </c>
      <c r="D310" s="82" t="s">
        <v>82</v>
      </c>
      <c r="E310" s="80"/>
      <c r="F310" s="80"/>
      <c r="G310" s="80"/>
      <c r="H310" s="67"/>
      <c r="I310" s="28" t="str">
        <f>IF(H310="","",VLOOKUP(H310,'BPU Alimentaires'!$C$13:$D$16,2,FALSE))</f>
        <v/>
      </c>
      <c r="J310" s="27" t="str">
        <f t="shared" si="6"/>
        <v/>
      </c>
    </row>
    <row r="311" spans="2:10" ht="15" customHeight="1" x14ac:dyDescent="0.25">
      <c r="B311" s="43" t="s">
        <v>180</v>
      </c>
      <c r="C311" s="40" t="s">
        <v>182</v>
      </c>
      <c r="D311" s="82" t="s">
        <v>86</v>
      </c>
      <c r="E311" s="80"/>
      <c r="F311" s="67"/>
      <c r="G311" s="80"/>
      <c r="H311" s="67"/>
      <c r="I311" s="28" t="str">
        <f>IF(H311="","",VLOOKUP(H311,'BPU Alimentaires'!$C$13:$D$16,2,FALSE))</f>
        <v/>
      </c>
      <c r="J311" s="27" t="str">
        <f t="shared" si="6"/>
        <v/>
      </c>
    </row>
    <row r="312" spans="2:10" ht="15" customHeight="1" x14ac:dyDescent="0.25">
      <c r="B312" s="43" t="s">
        <v>180</v>
      </c>
      <c r="C312" s="40" t="s">
        <v>183</v>
      </c>
      <c r="D312" s="82" t="s">
        <v>86</v>
      </c>
      <c r="E312" s="80"/>
      <c r="F312" s="67"/>
      <c r="G312" s="80"/>
      <c r="H312" s="67"/>
      <c r="I312" s="28" t="str">
        <f>IF(H312="","",VLOOKUP(H312,'BPU Alimentaires'!$C$13:$D$16,2,FALSE))</f>
        <v/>
      </c>
      <c r="J312" s="27" t="str">
        <f t="shared" si="6"/>
        <v/>
      </c>
    </row>
    <row r="313" spans="2:10" ht="15" customHeight="1" x14ac:dyDescent="0.25">
      <c r="B313" s="43" t="s">
        <v>180</v>
      </c>
      <c r="C313" s="40" t="s">
        <v>184</v>
      </c>
      <c r="D313" s="82" t="s">
        <v>86</v>
      </c>
      <c r="E313" s="80"/>
      <c r="F313" s="67"/>
      <c r="G313" s="80"/>
      <c r="H313" s="67"/>
      <c r="I313" s="28" t="str">
        <f>IF(H313="","",VLOOKUP(H313,'BPU Alimentaires'!$C$13:$D$16,2,FALSE))</f>
        <v/>
      </c>
      <c r="J313" s="27" t="str">
        <f t="shared" si="6"/>
        <v/>
      </c>
    </row>
    <row r="314" spans="2:10" ht="15" customHeight="1" x14ac:dyDescent="0.25">
      <c r="B314" s="43" t="s">
        <v>180</v>
      </c>
      <c r="C314" s="40" t="s">
        <v>185</v>
      </c>
      <c r="D314" s="82" t="s">
        <v>86</v>
      </c>
      <c r="E314" s="80"/>
      <c r="F314" s="67"/>
      <c r="G314" s="80"/>
      <c r="H314" s="67"/>
      <c r="I314" s="28" t="str">
        <f>IF(H314="","",VLOOKUP(H314,'BPU Alimentaires'!$C$13:$D$16,2,FALSE))</f>
        <v/>
      </c>
      <c r="J314" s="27" t="str">
        <f t="shared" si="6"/>
        <v/>
      </c>
    </row>
    <row r="315" spans="2:10" ht="15" customHeight="1" x14ac:dyDescent="0.25">
      <c r="B315" s="43" t="s">
        <v>180</v>
      </c>
      <c r="C315" s="40" t="s">
        <v>186</v>
      </c>
      <c r="D315" s="82" t="s">
        <v>187</v>
      </c>
      <c r="E315" s="80"/>
      <c r="F315" s="67"/>
      <c r="G315" s="80"/>
      <c r="H315" s="67"/>
      <c r="I315" s="28" t="str">
        <f>IF(H315="","",VLOOKUP(H315,'BPU Alimentaires'!$C$13:$D$16,2,FALSE))</f>
        <v/>
      </c>
      <c r="J315" s="27" t="str">
        <f t="shared" si="6"/>
        <v/>
      </c>
    </row>
    <row r="316" spans="2:10" ht="15" customHeight="1" x14ac:dyDescent="0.25">
      <c r="B316" s="43" t="s">
        <v>180</v>
      </c>
      <c r="C316" s="40" t="s">
        <v>188</v>
      </c>
      <c r="D316" s="82" t="s">
        <v>120</v>
      </c>
      <c r="E316" s="80"/>
      <c r="F316" s="80"/>
      <c r="G316" s="80"/>
      <c r="H316" s="67"/>
      <c r="I316" s="28" t="str">
        <f>IF(H316="","",VLOOKUP(H316,'BPU Alimentaires'!$C$13:$D$16,2,FALSE))</f>
        <v/>
      </c>
      <c r="J316" s="27" t="str">
        <f t="shared" si="6"/>
        <v/>
      </c>
    </row>
    <row r="317" spans="2:10" ht="15" customHeight="1" x14ac:dyDescent="0.25">
      <c r="B317" s="43" t="s">
        <v>180</v>
      </c>
      <c r="C317" s="40" t="s">
        <v>189</v>
      </c>
      <c r="D317" s="82" t="s">
        <v>101</v>
      </c>
      <c r="E317" s="80"/>
      <c r="F317" s="80"/>
      <c r="G317" s="80"/>
      <c r="H317" s="67"/>
      <c r="I317" s="28" t="str">
        <f>IF(H317="","",VLOOKUP(H317,'BPU Alimentaires'!$C$13:$D$16,2,FALSE))</f>
        <v/>
      </c>
      <c r="J317" s="27" t="str">
        <f t="shared" si="6"/>
        <v/>
      </c>
    </row>
    <row r="318" spans="2:10" ht="15" customHeight="1" x14ac:dyDescent="0.25">
      <c r="B318" s="43" t="s">
        <v>180</v>
      </c>
      <c r="C318" s="40" t="s">
        <v>190</v>
      </c>
      <c r="D318" s="82" t="s">
        <v>101</v>
      </c>
      <c r="E318" s="80"/>
      <c r="F318" s="80"/>
      <c r="G318" s="80"/>
      <c r="H318" s="67"/>
      <c r="I318" s="28" t="str">
        <f>IF(H318="","",VLOOKUP(H318,'BPU Alimentaires'!$C$13:$D$16,2,FALSE))</f>
        <v/>
      </c>
      <c r="J318" s="27" t="str">
        <f t="shared" si="6"/>
        <v/>
      </c>
    </row>
    <row r="319" spans="2:10" ht="15" customHeight="1" x14ac:dyDescent="0.25">
      <c r="B319" s="43" t="s">
        <v>180</v>
      </c>
      <c r="C319" s="40" t="s">
        <v>191</v>
      </c>
      <c r="D319" s="82" t="s">
        <v>77</v>
      </c>
      <c r="E319" s="80"/>
      <c r="F319" s="80"/>
      <c r="G319" s="80"/>
      <c r="H319" s="67"/>
      <c r="I319" s="28" t="str">
        <f>IF(H319="","",VLOOKUP(H319,'BPU Alimentaires'!$C$13:$D$16,2,FALSE))</f>
        <v/>
      </c>
      <c r="J319" s="27" t="str">
        <f t="shared" si="6"/>
        <v/>
      </c>
    </row>
    <row r="320" spans="2:10" ht="15" customHeight="1" x14ac:dyDescent="0.25">
      <c r="B320" s="43" t="s">
        <v>180</v>
      </c>
      <c r="C320" s="40" t="s">
        <v>192</v>
      </c>
      <c r="D320" s="82" t="s">
        <v>82</v>
      </c>
      <c r="E320" s="80"/>
      <c r="F320" s="80"/>
      <c r="G320" s="80"/>
      <c r="H320" s="67"/>
      <c r="I320" s="28" t="str">
        <f>IF(H320="","",VLOOKUP(H320,'BPU Alimentaires'!$C$13:$D$16,2,FALSE))</f>
        <v/>
      </c>
      <c r="J320" s="27" t="str">
        <f t="shared" si="6"/>
        <v/>
      </c>
    </row>
    <row r="321" spans="2:10" ht="15" customHeight="1" x14ac:dyDescent="0.25">
      <c r="B321" s="43" t="s">
        <v>180</v>
      </c>
      <c r="C321" s="40" t="s">
        <v>193</v>
      </c>
      <c r="D321" s="82" t="s">
        <v>82</v>
      </c>
      <c r="E321" s="80"/>
      <c r="F321" s="80"/>
      <c r="G321" s="80"/>
      <c r="H321" s="67"/>
      <c r="I321" s="28" t="str">
        <f>IF(H321="","",VLOOKUP(H321,'BPU Alimentaires'!$C$13:$D$16,2,FALSE))</f>
        <v/>
      </c>
      <c r="J321" s="27" t="str">
        <f t="shared" si="6"/>
        <v/>
      </c>
    </row>
    <row r="322" spans="2:10" ht="15" customHeight="1" x14ac:dyDescent="0.25">
      <c r="B322" s="43" t="s">
        <v>180</v>
      </c>
      <c r="C322" s="40" t="s">
        <v>194</v>
      </c>
      <c r="D322" s="82" t="s">
        <v>195</v>
      </c>
      <c r="E322" s="80"/>
      <c r="F322" s="80"/>
      <c r="G322" s="80"/>
      <c r="H322" s="67"/>
      <c r="I322" s="28" t="str">
        <f>IF(H322="","",VLOOKUP(H322,'BPU Alimentaires'!$C$13:$D$16,2,FALSE))</f>
        <v/>
      </c>
      <c r="J322" s="27" t="str">
        <f t="shared" si="6"/>
        <v/>
      </c>
    </row>
    <row r="323" spans="2:10" ht="15" customHeight="1" x14ac:dyDescent="0.25">
      <c r="B323" s="43" t="s">
        <v>180</v>
      </c>
      <c r="C323" s="40" t="s">
        <v>196</v>
      </c>
      <c r="D323" s="82" t="s">
        <v>86</v>
      </c>
      <c r="E323" s="80"/>
      <c r="F323" s="80"/>
      <c r="G323" s="80"/>
      <c r="H323" s="67"/>
      <c r="I323" s="28" t="str">
        <f>IF(H323="","",VLOOKUP(H323,'BPU Alimentaires'!$C$13:$D$16,2,FALSE))</f>
        <v/>
      </c>
      <c r="J323" s="27" t="str">
        <f t="shared" si="6"/>
        <v/>
      </c>
    </row>
    <row r="324" spans="2:10" ht="15" customHeight="1" x14ac:dyDescent="0.25">
      <c r="B324" s="83"/>
      <c r="C324" s="64"/>
      <c r="D324" s="86"/>
      <c r="E324" s="80"/>
      <c r="F324" s="80"/>
      <c r="G324" s="80"/>
      <c r="H324" s="67"/>
      <c r="I324" s="28" t="str">
        <f>IF(H324="","",VLOOKUP(H324,'BPU Alimentaires'!$C$13:$D$16,2,FALSE))</f>
        <v/>
      </c>
      <c r="J324" s="27" t="str">
        <f t="shared" si="6"/>
        <v/>
      </c>
    </row>
    <row r="325" spans="2:10" ht="15" customHeight="1" x14ac:dyDescent="0.25">
      <c r="B325" s="83"/>
      <c r="C325" s="64"/>
      <c r="D325" s="86"/>
      <c r="E325" s="80"/>
      <c r="F325" s="80"/>
      <c r="G325" s="80"/>
      <c r="H325" s="67"/>
      <c r="I325" s="28" t="str">
        <f>IF(H325="","",VLOOKUP(H325,'BPU Alimentaires'!$C$13:$D$16,2,FALSE))</f>
        <v/>
      </c>
      <c r="J325" s="27" t="str">
        <f t="shared" si="6"/>
        <v/>
      </c>
    </row>
    <row r="326" spans="2:10" ht="15" customHeight="1" x14ac:dyDescent="0.25">
      <c r="B326" s="83"/>
      <c r="C326" s="64"/>
      <c r="D326" s="86"/>
      <c r="E326" s="80"/>
      <c r="F326" s="67"/>
      <c r="G326" s="80"/>
      <c r="H326" s="67"/>
      <c r="I326" s="28" t="str">
        <f>IF(H326="","",VLOOKUP(H326,'BPU Alimentaires'!$C$13:$D$16,2,FALSE))</f>
        <v/>
      </c>
      <c r="J326" s="27" t="str">
        <f t="shared" si="6"/>
        <v/>
      </c>
    </row>
    <row r="327" spans="2:10" ht="15" customHeight="1" x14ac:dyDescent="0.25">
      <c r="B327" s="83"/>
      <c r="C327" s="64"/>
      <c r="D327" s="86"/>
      <c r="E327" s="80"/>
      <c r="F327" s="80"/>
      <c r="G327" s="80"/>
      <c r="H327" s="67"/>
      <c r="I327" s="28" t="str">
        <f>IF(H327="","",VLOOKUP(H327,'BPU Alimentaires'!$C$13:$D$16,2,FALSE))</f>
        <v/>
      </c>
      <c r="J327" s="27" t="str">
        <f t="shared" si="6"/>
        <v/>
      </c>
    </row>
    <row r="328" spans="2:10" ht="15" customHeight="1" x14ac:dyDescent="0.25">
      <c r="B328" s="83"/>
      <c r="C328" s="64"/>
      <c r="D328" s="86"/>
      <c r="E328" s="80"/>
      <c r="F328" s="80"/>
      <c r="G328" s="80"/>
      <c r="H328" s="67"/>
      <c r="I328" s="28" t="str">
        <f>IF(H328="","",VLOOKUP(H328,'BPU Alimentaires'!$C$13:$D$16,2,FALSE))</f>
        <v/>
      </c>
      <c r="J328" s="27" t="str">
        <f t="shared" si="6"/>
        <v/>
      </c>
    </row>
    <row r="329" spans="2:10" ht="15" customHeight="1" x14ac:dyDescent="0.25">
      <c r="B329" s="83"/>
      <c r="C329" s="64"/>
      <c r="D329" s="86"/>
      <c r="E329" s="80"/>
      <c r="F329" s="80"/>
      <c r="G329" s="80"/>
      <c r="H329" s="67"/>
      <c r="I329" s="28" t="str">
        <f>IF(H329="","",VLOOKUP(H329,'BPU Alimentaires'!$C$13:$D$16,2,FALSE))</f>
        <v/>
      </c>
      <c r="J329" s="27" t="str">
        <f t="shared" si="6"/>
        <v/>
      </c>
    </row>
    <row r="330" spans="2:10" ht="15" customHeight="1" x14ac:dyDescent="0.25">
      <c r="B330" s="83"/>
      <c r="C330" s="64"/>
      <c r="D330" s="86"/>
      <c r="E330" s="80"/>
      <c r="F330" s="67"/>
      <c r="G330" s="80"/>
      <c r="H330" s="67"/>
      <c r="I330" s="28" t="str">
        <f>IF(H330="","",VLOOKUP(H330,'BPU Alimentaires'!$C$13:$D$16,2,FALSE))</f>
        <v/>
      </c>
      <c r="J330" s="27" t="str">
        <f t="shared" si="6"/>
        <v/>
      </c>
    </row>
    <row r="331" spans="2:10" ht="15" customHeight="1" x14ac:dyDescent="0.25">
      <c r="B331" s="83"/>
      <c r="C331" s="64"/>
      <c r="D331" s="86"/>
      <c r="E331" s="80"/>
      <c r="F331" s="67"/>
      <c r="G331" s="80"/>
      <c r="H331" s="67"/>
      <c r="I331" s="28" t="str">
        <f>IF(H331="","",VLOOKUP(H331,'BPU Alimentaires'!$C$13:$D$16,2,FALSE))</f>
        <v/>
      </c>
      <c r="J331" s="27" t="str">
        <f t="shared" ref="J331:J393" si="7">IF(I331="","",ROUND(I331*1.1,2))</f>
        <v/>
      </c>
    </row>
    <row r="332" spans="2:10" ht="15" customHeight="1" x14ac:dyDescent="0.25">
      <c r="B332" s="83"/>
      <c r="C332" s="64"/>
      <c r="D332" s="86"/>
      <c r="E332" s="80"/>
      <c r="F332" s="67"/>
      <c r="G332" s="80"/>
      <c r="H332" s="67"/>
      <c r="I332" s="28" t="str">
        <f>IF(H332="","",VLOOKUP(H332,'BPU Alimentaires'!$C$13:$D$16,2,FALSE))</f>
        <v/>
      </c>
      <c r="J332" s="27" t="str">
        <f t="shared" si="7"/>
        <v/>
      </c>
    </row>
    <row r="333" spans="2:10" ht="15" customHeight="1" x14ac:dyDescent="0.25">
      <c r="B333" s="83"/>
      <c r="C333" s="64"/>
      <c r="D333" s="86"/>
      <c r="E333" s="80"/>
      <c r="F333" s="67"/>
      <c r="G333" s="80"/>
      <c r="H333" s="67"/>
      <c r="I333" s="28" t="str">
        <f>IF(H333="","",VLOOKUP(H333,'BPU Alimentaires'!$C$13:$D$16,2,FALSE))</f>
        <v/>
      </c>
      <c r="J333" s="27" t="str">
        <f t="shared" si="7"/>
        <v/>
      </c>
    </row>
    <row r="334" spans="2:10" ht="15" customHeight="1" x14ac:dyDescent="0.25">
      <c r="B334" s="83"/>
      <c r="C334" s="64"/>
      <c r="D334" s="86"/>
      <c r="E334" s="80"/>
      <c r="F334" s="80"/>
      <c r="G334" s="80"/>
      <c r="H334" s="67"/>
      <c r="I334" s="28" t="str">
        <f>IF(H334="","",VLOOKUP(H334,'BPU Alimentaires'!$C$13:$D$16,2,FALSE))</f>
        <v/>
      </c>
      <c r="J334" s="27" t="str">
        <f t="shared" si="7"/>
        <v/>
      </c>
    </row>
    <row r="335" spans="2:10" ht="15" customHeight="1" x14ac:dyDescent="0.25">
      <c r="B335" s="83"/>
      <c r="C335" s="64"/>
      <c r="D335" s="86"/>
      <c r="E335" s="80"/>
      <c r="F335" s="67"/>
      <c r="G335" s="80"/>
      <c r="H335" s="67"/>
      <c r="I335" s="28" t="str">
        <f>IF(H335="","",VLOOKUP(H335,'BPU Alimentaires'!$C$13:$D$16,2,FALSE))</f>
        <v/>
      </c>
      <c r="J335" s="27" t="str">
        <f t="shared" si="7"/>
        <v/>
      </c>
    </row>
    <row r="336" spans="2:10" ht="15" customHeight="1" x14ac:dyDescent="0.25">
      <c r="B336" s="83"/>
      <c r="C336" s="64"/>
      <c r="D336" s="86"/>
      <c r="E336" s="80"/>
      <c r="F336" s="67"/>
      <c r="G336" s="80"/>
      <c r="H336" s="67"/>
      <c r="I336" s="28" t="str">
        <f>IF(H336="","",VLOOKUP(H336,'BPU Alimentaires'!$C$13:$D$16,2,FALSE))</f>
        <v/>
      </c>
      <c r="J336" s="27" t="str">
        <f t="shared" si="7"/>
        <v/>
      </c>
    </row>
    <row r="337" spans="2:10" ht="15" customHeight="1" x14ac:dyDescent="0.25">
      <c r="B337" s="83"/>
      <c r="C337" s="64"/>
      <c r="D337" s="86"/>
      <c r="E337" s="80"/>
      <c r="F337" s="67"/>
      <c r="G337" s="80"/>
      <c r="H337" s="67"/>
      <c r="I337" s="28" t="str">
        <f>IF(H337="","",VLOOKUP(H337,'BPU Alimentaires'!$C$13:$D$16,2,FALSE))</f>
        <v/>
      </c>
      <c r="J337" s="27" t="str">
        <f t="shared" si="7"/>
        <v/>
      </c>
    </row>
    <row r="338" spans="2:10" ht="15" customHeight="1" x14ac:dyDescent="0.25">
      <c r="B338" s="83"/>
      <c r="C338" s="64"/>
      <c r="D338" s="86"/>
      <c r="E338" s="80"/>
      <c r="F338" s="67"/>
      <c r="G338" s="80"/>
      <c r="H338" s="67"/>
      <c r="I338" s="28" t="str">
        <f>IF(H338="","",VLOOKUP(H338,'BPU Alimentaires'!$C$13:$D$16,2,FALSE))</f>
        <v/>
      </c>
      <c r="J338" s="27" t="str">
        <f t="shared" si="7"/>
        <v/>
      </c>
    </row>
    <row r="339" spans="2:10" ht="15" customHeight="1" x14ac:dyDescent="0.25">
      <c r="B339" s="83"/>
      <c r="C339" s="64"/>
      <c r="D339" s="86"/>
      <c r="E339" s="80"/>
      <c r="F339" s="80"/>
      <c r="G339" s="80"/>
      <c r="H339" s="67"/>
      <c r="I339" s="28" t="str">
        <f>IF(H339="","",VLOOKUP(H339,'BPU Alimentaires'!$C$13:$D$16,2,FALSE))</f>
        <v/>
      </c>
      <c r="J339" s="27" t="str">
        <f t="shared" si="7"/>
        <v/>
      </c>
    </row>
    <row r="340" spans="2:10" ht="15" customHeight="1" x14ac:dyDescent="0.25">
      <c r="B340" s="83"/>
      <c r="C340" s="64"/>
      <c r="D340" s="86"/>
      <c r="E340" s="80"/>
      <c r="F340" s="80"/>
      <c r="G340" s="80"/>
      <c r="H340" s="67"/>
      <c r="I340" s="28" t="str">
        <f>IF(H340="","",VLOOKUP(H340,'BPU Alimentaires'!$C$13:$D$16,2,FALSE))</f>
        <v/>
      </c>
      <c r="J340" s="27" t="str">
        <f t="shared" si="7"/>
        <v/>
      </c>
    </row>
    <row r="341" spans="2:10" ht="15" customHeight="1" x14ac:dyDescent="0.25">
      <c r="B341" s="83"/>
      <c r="C341" s="64"/>
      <c r="D341" s="86"/>
      <c r="E341" s="80"/>
      <c r="F341" s="80"/>
      <c r="G341" s="80"/>
      <c r="H341" s="67"/>
      <c r="I341" s="28" t="str">
        <f>IF(H341="","",VLOOKUP(H341,'BPU Alimentaires'!$C$13:$D$16,2,FALSE))</f>
        <v/>
      </c>
      <c r="J341" s="27" t="str">
        <f t="shared" si="7"/>
        <v/>
      </c>
    </row>
    <row r="342" spans="2:10" ht="15" customHeight="1" x14ac:dyDescent="0.25">
      <c r="B342" s="83"/>
      <c r="C342" s="64"/>
      <c r="D342" s="86"/>
      <c r="E342" s="80"/>
      <c r="F342" s="80"/>
      <c r="G342" s="80"/>
      <c r="H342" s="67"/>
      <c r="I342" s="28" t="str">
        <f>IF(H342="","",VLOOKUP(H342,'BPU Alimentaires'!$C$13:$D$16,2,FALSE))</f>
        <v/>
      </c>
      <c r="J342" s="27" t="str">
        <f t="shared" si="7"/>
        <v/>
      </c>
    </row>
    <row r="343" spans="2:10" ht="15" customHeight="1" x14ac:dyDescent="0.25">
      <c r="B343" s="83"/>
      <c r="C343" s="64"/>
      <c r="D343" s="86"/>
      <c r="E343" s="80"/>
      <c r="F343" s="80"/>
      <c r="G343" s="80"/>
      <c r="H343" s="67"/>
      <c r="I343" s="28" t="str">
        <f>IF(H343="","",VLOOKUP(H343,'BPU Alimentaires'!$C$13:$D$16,2,FALSE))</f>
        <v/>
      </c>
      <c r="J343" s="27" t="str">
        <f t="shared" si="7"/>
        <v/>
      </c>
    </row>
    <row r="344" spans="2:10" ht="15" customHeight="1" x14ac:dyDescent="0.25">
      <c r="B344" s="85"/>
      <c r="C344" s="64"/>
      <c r="D344" s="86"/>
      <c r="E344" s="80"/>
      <c r="F344" s="80"/>
      <c r="G344" s="80"/>
      <c r="H344" s="67"/>
      <c r="I344" s="28" t="str">
        <f>IF(H344="","",VLOOKUP(H344,'BPU Alimentaires'!$C$13:$D$16,2,FALSE))</f>
        <v/>
      </c>
      <c r="J344" s="27" t="str">
        <f t="shared" si="7"/>
        <v/>
      </c>
    </row>
    <row r="345" spans="2:10" ht="15" customHeight="1" x14ac:dyDescent="0.25">
      <c r="B345" s="85"/>
      <c r="C345" s="64"/>
      <c r="D345" s="86"/>
      <c r="E345" s="80"/>
      <c r="F345" s="80"/>
      <c r="G345" s="80"/>
      <c r="H345" s="67"/>
      <c r="I345" s="28" t="str">
        <f>IF(H345="","",VLOOKUP(H345,'BPU Alimentaires'!$C$13:$D$16,2,FALSE))</f>
        <v/>
      </c>
      <c r="J345" s="27" t="str">
        <f t="shared" si="7"/>
        <v/>
      </c>
    </row>
    <row r="346" spans="2:10" ht="15" customHeight="1" x14ac:dyDescent="0.25">
      <c r="B346" s="85"/>
      <c r="C346" s="64"/>
      <c r="D346" s="86"/>
      <c r="E346" s="80"/>
      <c r="F346" s="80"/>
      <c r="G346" s="80"/>
      <c r="H346" s="67"/>
      <c r="I346" s="28" t="str">
        <f>IF(H346="","",VLOOKUP(H346,'BPU Alimentaires'!$C$13:$D$16,2,FALSE))</f>
        <v/>
      </c>
      <c r="J346" s="27" t="str">
        <f t="shared" si="7"/>
        <v/>
      </c>
    </row>
    <row r="347" spans="2:10" ht="15" customHeight="1" x14ac:dyDescent="0.25">
      <c r="B347" s="85"/>
      <c r="C347" s="64"/>
      <c r="D347" s="86"/>
      <c r="E347" s="80"/>
      <c r="F347" s="80"/>
      <c r="G347" s="80"/>
      <c r="H347" s="67"/>
      <c r="I347" s="28" t="str">
        <f>IF(H347="","",VLOOKUP(H347,'BPU Alimentaires'!$C$13:$D$16,2,FALSE))</f>
        <v/>
      </c>
      <c r="J347" s="27" t="str">
        <f t="shared" si="7"/>
        <v/>
      </c>
    </row>
    <row r="348" spans="2:10" ht="15" customHeight="1" x14ac:dyDescent="0.25">
      <c r="B348" s="85"/>
      <c r="C348" s="64"/>
      <c r="D348" s="86"/>
      <c r="E348" s="80"/>
      <c r="F348" s="80"/>
      <c r="G348" s="80"/>
      <c r="H348" s="67"/>
      <c r="I348" s="28" t="str">
        <f>IF(H348="","",VLOOKUP(H348,'BPU Alimentaires'!$C$13:$D$16,2,FALSE))</f>
        <v/>
      </c>
      <c r="J348" s="27" t="str">
        <f t="shared" si="7"/>
        <v/>
      </c>
    </row>
    <row r="349" spans="2:10" ht="15" customHeight="1" x14ac:dyDescent="0.25">
      <c r="B349" s="85"/>
      <c r="C349" s="64"/>
      <c r="D349" s="86"/>
      <c r="E349" s="80"/>
      <c r="F349" s="67"/>
      <c r="G349" s="80"/>
      <c r="H349" s="67"/>
      <c r="I349" s="28" t="str">
        <f>IF(H349="","",VLOOKUP(H349,'BPU Alimentaires'!$C$13:$D$16,2,FALSE))</f>
        <v/>
      </c>
      <c r="J349" s="27" t="str">
        <f t="shared" si="7"/>
        <v/>
      </c>
    </row>
    <row r="350" spans="2:10" ht="15" customHeight="1" x14ac:dyDescent="0.25">
      <c r="B350" s="85"/>
      <c r="C350" s="64"/>
      <c r="D350" s="86"/>
      <c r="E350" s="80"/>
      <c r="F350" s="80"/>
      <c r="G350" s="80"/>
      <c r="H350" s="67"/>
      <c r="I350" s="28" t="str">
        <f>IF(H350="","",VLOOKUP(H350,'BPU Alimentaires'!$C$13:$D$16,2,FALSE))</f>
        <v/>
      </c>
      <c r="J350" s="27" t="str">
        <f t="shared" si="7"/>
        <v/>
      </c>
    </row>
    <row r="351" spans="2:10" ht="15" customHeight="1" x14ac:dyDescent="0.25">
      <c r="B351" s="85"/>
      <c r="C351" s="64"/>
      <c r="D351" s="86"/>
      <c r="E351" s="80"/>
      <c r="F351" s="80"/>
      <c r="G351" s="80"/>
      <c r="H351" s="67"/>
      <c r="I351" s="28" t="str">
        <f>IF(H351="","",VLOOKUP(H351,'BPU Alimentaires'!$C$13:$D$16,2,FALSE))</f>
        <v/>
      </c>
      <c r="J351" s="27" t="str">
        <f t="shared" si="7"/>
        <v/>
      </c>
    </row>
    <row r="352" spans="2:10" ht="15" customHeight="1" x14ac:dyDescent="0.25">
      <c r="B352" s="85"/>
      <c r="C352" s="64"/>
      <c r="D352" s="86"/>
      <c r="E352" s="80"/>
      <c r="F352" s="80"/>
      <c r="G352" s="80"/>
      <c r="H352" s="67"/>
      <c r="I352" s="28" t="str">
        <f>IF(H352="","",VLOOKUP(H352,'BPU Alimentaires'!$C$13:$D$16,2,FALSE))</f>
        <v/>
      </c>
      <c r="J352" s="27" t="str">
        <f t="shared" si="7"/>
        <v/>
      </c>
    </row>
    <row r="353" spans="2:10" ht="15" customHeight="1" x14ac:dyDescent="0.25">
      <c r="B353" s="85"/>
      <c r="C353" s="64"/>
      <c r="D353" s="86"/>
      <c r="E353" s="80"/>
      <c r="F353" s="80"/>
      <c r="G353" s="80"/>
      <c r="H353" s="67"/>
      <c r="I353" s="28" t="str">
        <f>IF(H353="","",VLOOKUP(H353,'BPU Alimentaires'!$C$13:$D$16,2,FALSE))</f>
        <v/>
      </c>
      <c r="J353" s="27" t="str">
        <f t="shared" si="7"/>
        <v/>
      </c>
    </row>
    <row r="354" spans="2:10" ht="15" customHeight="1" x14ac:dyDescent="0.25">
      <c r="B354" s="85"/>
      <c r="C354" s="64"/>
      <c r="D354" s="86"/>
      <c r="E354" s="80"/>
      <c r="F354" s="80"/>
      <c r="G354" s="80"/>
      <c r="H354" s="67"/>
      <c r="I354" s="28" t="str">
        <f>IF(H354="","",VLOOKUP(H354,'BPU Alimentaires'!$C$13:$D$16,2,FALSE))</f>
        <v/>
      </c>
      <c r="J354" s="27" t="str">
        <f t="shared" si="7"/>
        <v/>
      </c>
    </row>
    <row r="355" spans="2:10" ht="15" customHeight="1" x14ac:dyDescent="0.25">
      <c r="B355" s="85"/>
      <c r="C355" s="64"/>
      <c r="D355" s="86"/>
      <c r="E355" s="80"/>
      <c r="F355" s="80"/>
      <c r="G355" s="80"/>
      <c r="H355" s="67"/>
      <c r="I355" s="28" t="str">
        <f>IF(H355="","",VLOOKUP(H355,'BPU Alimentaires'!$C$13:$D$16,2,FALSE))</f>
        <v/>
      </c>
      <c r="J355" s="27" t="str">
        <f t="shared" si="7"/>
        <v/>
      </c>
    </row>
    <row r="356" spans="2:10" ht="15" customHeight="1" x14ac:dyDescent="0.25">
      <c r="B356" s="85"/>
      <c r="C356" s="64"/>
      <c r="D356" s="86"/>
      <c r="E356" s="80"/>
      <c r="F356" s="80"/>
      <c r="G356" s="80"/>
      <c r="H356" s="67"/>
      <c r="I356" s="28" t="str">
        <f>IF(H356="","",VLOOKUP(H356,'BPU Alimentaires'!$C$13:$D$16,2,FALSE))</f>
        <v/>
      </c>
      <c r="J356" s="27" t="str">
        <f t="shared" si="7"/>
        <v/>
      </c>
    </row>
    <row r="357" spans="2:10" ht="15" customHeight="1" x14ac:dyDescent="0.25">
      <c r="B357" s="85"/>
      <c r="C357" s="64"/>
      <c r="D357" s="86"/>
      <c r="E357" s="80"/>
      <c r="F357" s="80"/>
      <c r="G357" s="80"/>
      <c r="H357" s="67"/>
      <c r="I357" s="28" t="str">
        <f>IF(H357="","",VLOOKUP(H357,'BPU Alimentaires'!$C$13:$D$16,2,FALSE))</f>
        <v/>
      </c>
      <c r="J357" s="27" t="str">
        <f t="shared" si="7"/>
        <v/>
      </c>
    </row>
    <row r="358" spans="2:10" ht="15" customHeight="1" x14ac:dyDescent="0.25">
      <c r="B358" s="85"/>
      <c r="C358" s="64"/>
      <c r="D358" s="86"/>
      <c r="E358" s="80"/>
      <c r="F358" s="80"/>
      <c r="G358" s="80"/>
      <c r="H358" s="67"/>
      <c r="I358" s="28" t="str">
        <f>IF(H358="","",VLOOKUP(H358,'BPU Alimentaires'!$C$13:$D$16,2,FALSE))</f>
        <v/>
      </c>
      <c r="J358" s="27" t="str">
        <f t="shared" si="7"/>
        <v/>
      </c>
    </row>
    <row r="359" spans="2:10" ht="15" customHeight="1" x14ac:dyDescent="0.25">
      <c r="B359" s="85"/>
      <c r="C359" s="64"/>
      <c r="D359" s="86"/>
      <c r="E359" s="80"/>
      <c r="F359" s="80"/>
      <c r="G359" s="80"/>
      <c r="H359" s="67"/>
      <c r="I359" s="28" t="str">
        <f>IF(H359="","",VLOOKUP(H359,'BPU Alimentaires'!$C$13:$D$16,2,FALSE))</f>
        <v/>
      </c>
      <c r="J359" s="27" t="str">
        <f t="shared" si="7"/>
        <v/>
      </c>
    </row>
    <row r="360" spans="2:10" ht="15" customHeight="1" x14ac:dyDescent="0.25">
      <c r="B360" s="85"/>
      <c r="C360" s="64"/>
      <c r="D360" s="86"/>
      <c r="E360" s="80"/>
      <c r="F360" s="80"/>
      <c r="G360" s="80"/>
      <c r="H360" s="67"/>
      <c r="I360" s="28" t="str">
        <f>IF(H360="","",VLOOKUP(H360,'BPU Alimentaires'!$C$13:$D$16,2,FALSE))</f>
        <v/>
      </c>
      <c r="J360" s="27" t="str">
        <f t="shared" si="7"/>
        <v/>
      </c>
    </row>
    <row r="361" spans="2:10" ht="15" customHeight="1" x14ac:dyDescent="0.25">
      <c r="B361" s="85"/>
      <c r="C361" s="64"/>
      <c r="D361" s="86"/>
      <c r="E361" s="80"/>
      <c r="F361" s="80"/>
      <c r="G361" s="80"/>
      <c r="H361" s="67"/>
      <c r="I361" s="28" t="str">
        <f>IF(H361="","",VLOOKUP(H361,'BPU Alimentaires'!$C$13:$D$16,2,FALSE))</f>
        <v/>
      </c>
      <c r="J361" s="27" t="str">
        <f t="shared" si="7"/>
        <v/>
      </c>
    </row>
    <row r="362" spans="2:10" ht="15" customHeight="1" x14ac:dyDescent="0.25">
      <c r="B362" s="85"/>
      <c r="C362" s="64"/>
      <c r="D362" s="86"/>
      <c r="E362" s="80"/>
      <c r="F362" s="80"/>
      <c r="G362" s="80"/>
      <c r="H362" s="67"/>
      <c r="I362" s="28" t="str">
        <f>IF(H362="","",VLOOKUP(H362,'BPU Alimentaires'!$C$13:$D$16,2,FALSE))</f>
        <v/>
      </c>
      <c r="J362" s="27" t="str">
        <f t="shared" si="7"/>
        <v/>
      </c>
    </row>
    <row r="363" spans="2:10" ht="15" customHeight="1" x14ac:dyDescent="0.25">
      <c r="B363" s="85"/>
      <c r="C363" s="64"/>
      <c r="D363" s="86"/>
      <c r="E363" s="80"/>
      <c r="F363" s="80"/>
      <c r="G363" s="80"/>
      <c r="H363" s="67"/>
      <c r="I363" s="28" t="str">
        <f>IF(H363="","",VLOOKUP(H363,'BPU Alimentaires'!$C$13:$D$16,2,FALSE))</f>
        <v/>
      </c>
      <c r="J363" s="27" t="str">
        <f t="shared" si="7"/>
        <v/>
      </c>
    </row>
    <row r="364" spans="2:10" ht="15" customHeight="1" x14ac:dyDescent="0.25">
      <c r="B364" s="85"/>
      <c r="C364" s="64"/>
      <c r="D364" s="86"/>
      <c r="E364" s="80"/>
      <c r="F364" s="80"/>
      <c r="G364" s="80"/>
      <c r="H364" s="67"/>
      <c r="I364" s="28" t="str">
        <f>IF(H364="","",VLOOKUP(H364,'BPU Alimentaires'!$C$13:$D$16,2,FALSE))</f>
        <v/>
      </c>
      <c r="J364" s="27" t="str">
        <f t="shared" si="7"/>
        <v/>
      </c>
    </row>
    <row r="365" spans="2:10" ht="15" customHeight="1" x14ac:dyDescent="0.25">
      <c r="B365" s="85"/>
      <c r="C365" s="64"/>
      <c r="D365" s="86"/>
      <c r="E365" s="80"/>
      <c r="F365" s="80"/>
      <c r="G365" s="80"/>
      <c r="H365" s="67"/>
      <c r="I365" s="28" t="str">
        <f>IF(H365="","",VLOOKUP(H365,'BPU Alimentaires'!$C$13:$D$16,2,FALSE))</f>
        <v/>
      </c>
      <c r="J365" s="27" t="str">
        <f t="shared" si="7"/>
        <v/>
      </c>
    </row>
    <row r="366" spans="2:10" ht="15" customHeight="1" x14ac:dyDescent="0.25">
      <c r="B366" s="85"/>
      <c r="C366" s="64"/>
      <c r="D366" s="86"/>
      <c r="E366" s="80"/>
      <c r="F366" s="80"/>
      <c r="G366" s="80"/>
      <c r="H366" s="67"/>
      <c r="I366" s="28" t="str">
        <f>IF(H366="","",VLOOKUP(H366,'BPU Alimentaires'!$C$13:$D$16,2,FALSE))</f>
        <v/>
      </c>
      <c r="J366" s="27" t="str">
        <f t="shared" si="7"/>
        <v/>
      </c>
    </row>
    <row r="367" spans="2:10" ht="15" customHeight="1" x14ac:dyDescent="0.25">
      <c r="B367" s="85"/>
      <c r="C367" s="64"/>
      <c r="D367" s="86"/>
      <c r="E367" s="80"/>
      <c r="F367" s="80"/>
      <c r="G367" s="80"/>
      <c r="H367" s="67"/>
      <c r="I367" s="28" t="str">
        <f>IF(H367="","",VLOOKUP(H367,'BPU Alimentaires'!$C$13:$D$16,2,FALSE))</f>
        <v/>
      </c>
      <c r="J367" s="27" t="str">
        <f t="shared" si="7"/>
        <v/>
      </c>
    </row>
    <row r="368" spans="2:10" ht="15" customHeight="1" x14ac:dyDescent="0.25">
      <c r="B368" s="85"/>
      <c r="C368" s="64"/>
      <c r="D368" s="86"/>
      <c r="E368" s="80"/>
      <c r="F368" s="80"/>
      <c r="G368" s="80"/>
      <c r="H368" s="67"/>
      <c r="I368" s="28" t="str">
        <f>IF(H368="","",VLOOKUP(H368,'BPU Alimentaires'!$C$13:$D$16,2,FALSE))</f>
        <v/>
      </c>
      <c r="J368" s="27" t="str">
        <f t="shared" si="7"/>
        <v/>
      </c>
    </row>
    <row r="369" spans="2:10" ht="15" customHeight="1" x14ac:dyDescent="0.25">
      <c r="B369" s="85"/>
      <c r="C369" s="64"/>
      <c r="D369" s="86"/>
      <c r="E369" s="80"/>
      <c r="F369" s="80"/>
      <c r="G369" s="80"/>
      <c r="H369" s="67"/>
      <c r="I369" s="28" t="str">
        <f>IF(H369="","",VLOOKUP(H369,'BPU Alimentaires'!$C$13:$D$16,2,FALSE))</f>
        <v/>
      </c>
      <c r="J369" s="27" t="str">
        <f t="shared" si="7"/>
        <v/>
      </c>
    </row>
    <row r="370" spans="2:10" ht="15" customHeight="1" x14ac:dyDescent="0.25">
      <c r="B370" s="85"/>
      <c r="C370" s="64"/>
      <c r="D370" s="86"/>
      <c r="E370" s="80"/>
      <c r="F370" s="80"/>
      <c r="G370" s="80"/>
      <c r="H370" s="67"/>
      <c r="I370" s="28" t="str">
        <f>IF(H370="","",VLOOKUP(H370,'BPU Alimentaires'!$C$13:$D$16,2,FALSE))</f>
        <v/>
      </c>
      <c r="J370" s="27" t="str">
        <f t="shared" si="7"/>
        <v/>
      </c>
    </row>
    <row r="371" spans="2:10" ht="15" customHeight="1" x14ac:dyDescent="0.25">
      <c r="B371" s="85"/>
      <c r="C371" s="64"/>
      <c r="D371" s="86"/>
      <c r="E371" s="80"/>
      <c r="F371" s="80"/>
      <c r="G371" s="80"/>
      <c r="H371" s="67"/>
      <c r="I371" s="28" t="str">
        <f>IF(H371="","",VLOOKUP(H371,'BPU Alimentaires'!$C$13:$D$16,2,FALSE))</f>
        <v/>
      </c>
      <c r="J371" s="27" t="str">
        <f t="shared" si="7"/>
        <v/>
      </c>
    </row>
    <row r="372" spans="2:10" ht="15" customHeight="1" x14ac:dyDescent="0.25">
      <c r="B372" s="85"/>
      <c r="C372" s="64"/>
      <c r="D372" s="86"/>
      <c r="E372" s="80"/>
      <c r="F372" s="80"/>
      <c r="G372" s="80"/>
      <c r="H372" s="67"/>
      <c r="I372" s="28" t="str">
        <f>IF(H372="","",VLOOKUP(H372,'BPU Alimentaires'!$C$13:$D$16,2,FALSE))</f>
        <v/>
      </c>
      <c r="J372" s="27" t="str">
        <f t="shared" si="7"/>
        <v/>
      </c>
    </row>
    <row r="373" spans="2:10" ht="15" customHeight="1" x14ac:dyDescent="0.25">
      <c r="B373" s="85"/>
      <c r="C373" s="64"/>
      <c r="D373" s="86"/>
      <c r="E373" s="80"/>
      <c r="F373" s="80"/>
      <c r="G373" s="80"/>
      <c r="H373" s="67"/>
      <c r="I373" s="28" t="str">
        <f>IF(H373="","",VLOOKUP(H373,'BPU Alimentaires'!$C$13:$D$16,2,FALSE))</f>
        <v/>
      </c>
      <c r="J373" s="27" t="str">
        <f t="shared" si="7"/>
        <v/>
      </c>
    </row>
    <row r="374" spans="2:10" ht="15" customHeight="1" x14ac:dyDescent="0.25">
      <c r="B374" s="85"/>
      <c r="C374" s="64"/>
      <c r="D374" s="86"/>
      <c r="E374" s="80"/>
      <c r="F374" s="80"/>
      <c r="G374" s="80"/>
      <c r="H374" s="67"/>
      <c r="I374" s="28" t="str">
        <f>IF(H374="","",VLOOKUP(H374,'BPU Alimentaires'!$C$13:$D$16,2,FALSE))</f>
        <v/>
      </c>
      <c r="J374" s="27" t="str">
        <f t="shared" si="7"/>
        <v/>
      </c>
    </row>
    <row r="375" spans="2:10" ht="15" customHeight="1" x14ac:dyDescent="0.25">
      <c r="B375" s="85"/>
      <c r="C375" s="64"/>
      <c r="D375" s="86"/>
      <c r="E375" s="80"/>
      <c r="F375" s="80"/>
      <c r="G375" s="80"/>
      <c r="H375" s="67"/>
      <c r="I375" s="28" t="str">
        <f>IF(H375="","",VLOOKUP(H375,'BPU Alimentaires'!$C$13:$D$16,2,FALSE))</f>
        <v/>
      </c>
      <c r="J375" s="27" t="str">
        <f t="shared" si="7"/>
        <v/>
      </c>
    </row>
    <row r="376" spans="2:10" ht="15" customHeight="1" x14ac:dyDescent="0.25">
      <c r="B376" s="85"/>
      <c r="C376" s="64"/>
      <c r="D376" s="86"/>
      <c r="E376" s="80"/>
      <c r="F376" s="80"/>
      <c r="G376" s="80"/>
      <c r="H376" s="67"/>
      <c r="I376" s="28" t="str">
        <f>IF(H376="","",VLOOKUP(H376,'BPU Alimentaires'!$C$13:$D$16,2,FALSE))</f>
        <v/>
      </c>
      <c r="J376" s="27" t="str">
        <f t="shared" si="7"/>
        <v/>
      </c>
    </row>
    <row r="377" spans="2:10" ht="15" customHeight="1" x14ac:dyDescent="0.25">
      <c r="B377" s="85"/>
      <c r="C377" s="64"/>
      <c r="D377" s="86"/>
      <c r="E377" s="80"/>
      <c r="F377" s="80"/>
      <c r="G377" s="80"/>
      <c r="H377" s="67"/>
      <c r="I377" s="28" t="str">
        <f>IF(H377="","",VLOOKUP(H377,'BPU Alimentaires'!$C$13:$D$16,2,FALSE))</f>
        <v/>
      </c>
      <c r="J377" s="27" t="str">
        <f t="shared" si="7"/>
        <v/>
      </c>
    </row>
    <row r="378" spans="2:10" ht="15" customHeight="1" x14ac:dyDescent="0.25">
      <c r="B378" s="85"/>
      <c r="C378" s="64"/>
      <c r="D378" s="86"/>
      <c r="E378" s="80"/>
      <c r="F378" s="80"/>
      <c r="G378" s="80"/>
      <c r="H378" s="67"/>
      <c r="I378" s="28" t="str">
        <f>IF(H378="","",VLOOKUP(H378,'BPU Alimentaires'!$C$13:$D$16,2,FALSE))</f>
        <v/>
      </c>
      <c r="J378" s="27" t="str">
        <f t="shared" si="7"/>
        <v/>
      </c>
    </row>
    <row r="379" spans="2:10" ht="15" customHeight="1" x14ac:dyDescent="0.25">
      <c r="B379" s="85"/>
      <c r="C379" s="64"/>
      <c r="D379" s="86"/>
      <c r="E379" s="80"/>
      <c r="F379" s="80"/>
      <c r="G379" s="80"/>
      <c r="H379" s="67"/>
      <c r="I379" s="28" t="str">
        <f>IF(H379="","",VLOOKUP(H379,'BPU Alimentaires'!$C$13:$D$16,2,FALSE))</f>
        <v/>
      </c>
      <c r="J379" s="27" t="str">
        <f t="shared" si="7"/>
        <v/>
      </c>
    </row>
    <row r="380" spans="2:10" ht="15" customHeight="1" x14ac:dyDescent="0.25">
      <c r="B380" s="85"/>
      <c r="C380" s="64"/>
      <c r="D380" s="86"/>
      <c r="E380" s="80"/>
      <c r="F380" s="80"/>
      <c r="G380" s="80"/>
      <c r="H380" s="67"/>
      <c r="I380" s="28" t="str">
        <f>IF(H380="","",VLOOKUP(H380,'BPU Alimentaires'!$C$13:$D$16,2,FALSE))</f>
        <v/>
      </c>
      <c r="J380" s="27" t="str">
        <f t="shared" si="7"/>
        <v/>
      </c>
    </row>
    <row r="381" spans="2:10" ht="15" customHeight="1" x14ac:dyDescent="0.25">
      <c r="B381" s="85"/>
      <c r="C381" s="64"/>
      <c r="D381" s="86"/>
      <c r="E381" s="80"/>
      <c r="F381" s="80"/>
      <c r="G381" s="80"/>
      <c r="H381" s="67"/>
      <c r="I381" s="28" t="str">
        <f>IF(H381="","",VLOOKUP(H381,'BPU Alimentaires'!$C$13:$D$16,2,FALSE))</f>
        <v/>
      </c>
      <c r="J381" s="27" t="str">
        <f t="shared" si="7"/>
        <v/>
      </c>
    </row>
    <row r="382" spans="2:10" ht="15" customHeight="1" x14ac:dyDescent="0.25">
      <c r="B382" s="85"/>
      <c r="C382" s="64"/>
      <c r="D382" s="86"/>
      <c r="E382" s="80"/>
      <c r="F382" s="80"/>
      <c r="G382" s="80"/>
      <c r="H382" s="67"/>
      <c r="I382" s="28" t="str">
        <f>IF(H382="","",VLOOKUP(H382,'BPU Alimentaires'!$C$13:$D$16,2,FALSE))</f>
        <v/>
      </c>
      <c r="J382" s="27" t="str">
        <f t="shared" si="7"/>
        <v/>
      </c>
    </row>
    <row r="383" spans="2:10" ht="15" customHeight="1" x14ac:dyDescent="0.25">
      <c r="B383" s="85"/>
      <c r="C383" s="64"/>
      <c r="D383" s="86"/>
      <c r="E383" s="80"/>
      <c r="F383" s="80"/>
      <c r="G383" s="80"/>
      <c r="H383" s="67"/>
      <c r="I383" s="28" t="str">
        <f>IF(H383="","",VLOOKUP(H383,'BPU Alimentaires'!$C$13:$D$16,2,FALSE))</f>
        <v/>
      </c>
      <c r="J383" s="27" t="str">
        <f t="shared" si="7"/>
        <v/>
      </c>
    </row>
    <row r="384" spans="2:10" ht="15" customHeight="1" x14ac:dyDescent="0.25">
      <c r="B384" s="85"/>
      <c r="C384" s="64"/>
      <c r="D384" s="86"/>
      <c r="E384" s="80"/>
      <c r="F384" s="80"/>
      <c r="G384" s="80"/>
      <c r="H384" s="67"/>
      <c r="I384" s="28" t="str">
        <f>IF(H384="","",VLOOKUP(H384,'BPU Alimentaires'!$C$13:$D$16,2,FALSE))</f>
        <v/>
      </c>
      <c r="J384" s="27" t="str">
        <f t="shared" si="7"/>
        <v/>
      </c>
    </row>
    <row r="385" spans="2:10" ht="15" customHeight="1" x14ac:dyDescent="0.25">
      <c r="B385" s="85"/>
      <c r="C385" s="64"/>
      <c r="D385" s="86"/>
      <c r="E385" s="80"/>
      <c r="F385" s="80"/>
      <c r="G385" s="80"/>
      <c r="H385" s="67"/>
      <c r="I385" s="28" t="str">
        <f>IF(H385="","",VLOOKUP(H385,'BPU Alimentaires'!$C$13:$D$16,2,FALSE))</f>
        <v/>
      </c>
      <c r="J385" s="27" t="str">
        <f t="shared" si="7"/>
        <v/>
      </c>
    </row>
    <row r="386" spans="2:10" ht="15" customHeight="1" x14ac:dyDescent="0.25">
      <c r="B386" s="85"/>
      <c r="C386" s="64"/>
      <c r="D386" s="86"/>
      <c r="E386" s="80"/>
      <c r="F386" s="80"/>
      <c r="G386" s="80"/>
      <c r="H386" s="67"/>
      <c r="I386" s="28" t="str">
        <f>IF(H386="","",VLOOKUP(H386,'BPU Alimentaires'!$C$13:$D$16,2,FALSE))</f>
        <v/>
      </c>
      <c r="J386" s="27" t="str">
        <f t="shared" si="7"/>
        <v/>
      </c>
    </row>
    <row r="387" spans="2:10" ht="15" customHeight="1" x14ac:dyDescent="0.25">
      <c r="B387" s="85"/>
      <c r="C387" s="64"/>
      <c r="D387" s="86"/>
      <c r="E387" s="80"/>
      <c r="F387" s="80"/>
      <c r="G387" s="80"/>
      <c r="H387" s="67"/>
      <c r="I387" s="28" t="str">
        <f>IF(H387="","",VLOOKUP(H387,'BPU Alimentaires'!$C$13:$D$16,2,FALSE))</f>
        <v/>
      </c>
      <c r="J387" s="27" t="str">
        <f t="shared" si="7"/>
        <v/>
      </c>
    </row>
    <row r="388" spans="2:10" ht="15" customHeight="1" x14ac:dyDescent="0.25">
      <c r="B388" s="85"/>
      <c r="C388" s="64"/>
      <c r="D388" s="86"/>
      <c r="E388" s="80"/>
      <c r="F388" s="80"/>
      <c r="G388" s="80"/>
      <c r="H388" s="67"/>
      <c r="I388" s="28" t="str">
        <f>IF(H388="","",VLOOKUP(H388,'BPU Alimentaires'!$C$13:$D$16,2,FALSE))</f>
        <v/>
      </c>
      <c r="J388" s="27" t="str">
        <f t="shared" si="7"/>
        <v/>
      </c>
    </row>
    <row r="389" spans="2:10" ht="15" customHeight="1" x14ac:dyDescent="0.25">
      <c r="B389" s="85"/>
      <c r="C389" s="64"/>
      <c r="D389" s="86"/>
      <c r="E389" s="80"/>
      <c r="F389" s="80"/>
      <c r="G389" s="80"/>
      <c r="H389" s="67"/>
      <c r="I389" s="28" t="str">
        <f>IF(H389="","",VLOOKUP(H389,'BPU Alimentaires'!$C$13:$D$16,2,FALSE))</f>
        <v/>
      </c>
      <c r="J389" s="27" t="str">
        <f t="shared" si="7"/>
        <v/>
      </c>
    </row>
    <row r="390" spans="2:10" ht="15" customHeight="1" x14ac:dyDescent="0.25">
      <c r="B390" s="85"/>
      <c r="C390" s="64"/>
      <c r="D390" s="86"/>
      <c r="E390" s="80"/>
      <c r="F390" s="80"/>
      <c r="G390" s="80"/>
      <c r="H390" s="67"/>
      <c r="I390" s="28" t="str">
        <f>IF(H390="","",VLOOKUP(H390,'BPU Alimentaires'!$C$13:$D$16,2,FALSE))</f>
        <v/>
      </c>
      <c r="J390" s="27" t="str">
        <f t="shared" si="7"/>
        <v/>
      </c>
    </row>
    <row r="391" spans="2:10" ht="15" customHeight="1" x14ac:dyDescent="0.25">
      <c r="B391" s="85"/>
      <c r="C391" s="64"/>
      <c r="D391" s="86"/>
      <c r="E391" s="80"/>
      <c r="F391" s="80"/>
      <c r="G391" s="80"/>
      <c r="H391" s="67"/>
      <c r="I391" s="28" t="str">
        <f>IF(H391="","",VLOOKUP(H391,'BPU Alimentaires'!$C$13:$D$16,2,FALSE))</f>
        <v/>
      </c>
      <c r="J391" s="27" t="str">
        <f t="shared" si="7"/>
        <v/>
      </c>
    </row>
    <row r="392" spans="2:10" ht="15" customHeight="1" x14ac:dyDescent="0.25">
      <c r="B392" s="85"/>
      <c r="C392" s="64"/>
      <c r="D392" s="86"/>
      <c r="E392" s="80"/>
      <c r="F392" s="80"/>
      <c r="G392" s="80"/>
      <c r="H392" s="67"/>
      <c r="I392" s="28" t="str">
        <f>IF(H392="","",VLOOKUP(H392,'BPU Alimentaires'!$C$13:$D$16,2,FALSE))</f>
        <v/>
      </c>
      <c r="J392" s="27" t="str">
        <f t="shared" si="7"/>
        <v/>
      </c>
    </row>
    <row r="393" spans="2:10" ht="15" customHeight="1" x14ac:dyDescent="0.25">
      <c r="B393" s="85"/>
      <c r="C393" s="64"/>
      <c r="D393" s="86"/>
      <c r="E393" s="80"/>
      <c r="F393" s="80"/>
      <c r="G393" s="80"/>
      <c r="H393" s="67"/>
      <c r="I393" s="28" t="str">
        <f>IF(H393="","",VLOOKUP(H393,'BPU Alimentaires'!$C$13:$D$16,2,FALSE))</f>
        <v/>
      </c>
      <c r="J393" s="27" t="str">
        <f t="shared" si="7"/>
        <v/>
      </c>
    </row>
    <row r="394" spans="2:10" ht="15" customHeight="1" x14ac:dyDescent="0.25">
      <c r="B394" s="85"/>
      <c r="C394" s="64"/>
      <c r="D394" s="86"/>
      <c r="E394" s="80"/>
      <c r="F394" s="80"/>
      <c r="G394" s="80"/>
      <c r="H394" s="67"/>
      <c r="I394" s="28" t="str">
        <f>IF(H394="","",VLOOKUP(H394,'BPU Alimentaires'!$C$13:$D$16,2,FALSE))</f>
        <v/>
      </c>
      <c r="J394" s="27" t="str">
        <f t="shared" ref="J394:J457" si="8">IF(I394="","",ROUND(I394*1.1,2))</f>
        <v/>
      </c>
    </row>
    <row r="395" spans="2:10" ht="15" customHeight="1" x14ac:dyDescent="0.25">
      <c r="B395" s="85"/>
      <c r="C395" s="64"/>
      <c r="D395" s="86"/>
      <c r="E395" s="80"/>
      <c r="F395" s="80"/>
      <c r="G395" s="80"/>
      <c r="H395" s="67"/>
      <c r="I395" s="28" t="str">
        <f>IF(H395="","",VLOOKUP(H395,'BPU Alimentaires'!$C$13:$D$16,2,FALSE))</f>
        <v/>
      </c>
      <c r="J395" s="27" t="str">
        <f t="shared" si="8"/>
        <v/>
      </c>
    </row>
    <row r="396" spans="2:10" ht="15" customHeight="1" x14ac:dyDescent="0.25">
      <c r="B396" s="85"/>
      <c r="C396" s="64"/>
      <c r="D396" s="86"/>
      <c r="E396" s="80"/>
      <c r="F396" s="80"/>
      <c r="G396" s="80"/>
      <c r="H396" s="67"/>
      <c r="I396" s="28" t="str">
        <f>IF(H396="","",VLOOKUP(H396,'BPU Alimentaires'!$C$13:$D$16,2,FALSE))</f>
        <v/>
      </c>
      <c r="J396" s="27" t="str">
        <f t="shared" si="8"/>
        <v/>
      </c>
    </row>
    <row r="397" spans="2:10" ht="15" customHeight="1" x14ac:dyDescent="0.25">
      <c r="B397" s="85"/>
      <c r="C397" s="64"/>
      <c r="D397" s="86"/>
      <c r="E397" s="80"/>
      <c r="F397" s="80"/>
      <c r="G397" s="80"/>
      <c r="H397" s="67"/>
      <c r="I397" s="28" t="str">
        <f>IF(H397="","",VLOOKUP(H397,'BPU Alimentaires'!$C$13:$D$16,2,FALSE))</f>
        <v/>
      </c>
      <c r="J397" s="27" t="str">
        <f t="shared" si="8"/>
        <v/>
      </c>
    </row>
    <row r="398" spans="2:10" ht="15" customHeight="1" x14ac:dyDescent="0.25">
      <c r="B398" s="85"/>
      <c r="C398" s="64"/>
      <c r="D398" s="86"/>
      <c r="E398" s="80"/>
      <c r="F398" s="67"/>
      <c r="G398" s="80"/>
      <c r="H398" s="67"/>
      <c r="I398" s="28" t="str">
        <f>IF(H398="","",VLOOKUP(H398,'BPU Alimentaires'!$C$13:$D$16,2,FALSE))</f>
        <v/>
      </c>
      <c r="J398" s="27" t="str">
        <f t="shared" si="8"/>
        <v/>
      </c>
    </row>
    <row r="399" spans="2:10" ht="15" customHeight="1" x14ac:dyDescent="0.25">
      <c r="B399" s="85"/>
      <c r="C399" s="64"/>
      <c r="D399" s="86"/>
      <c r="E399" s="80"/>
      <c r="F399" s="67"/>
      <c r="G399" s="80"/>
      <c r="H399" s="67"/>
      <c r="I399" s="28" t="str">
        <f>IF(H399="","",VLOOKUP(H399,'BPU Alimentaires'!$C$13:$D$16,2,FALSE))</f>
        <v/>
      </c>
      <c r="J399" s="27" t="str">
        <f t="shared" si="8"/>
        <v/>
      </c>
    </row>
    <row r="400" spans="2:10" ht="15" customHeight="1" x14ac:dyDescent="0.25">
      <c r="B400" s="85"/>
      <c r="C400" s="64"/>
      <c r="D400" s="86"/>
      <c r="E400" s="80"/>
      <c r="F400" s="67"/>
      <c r="G400" s="80"/>
      <c r="H400" s="67"/>
      <c r="I400" s="28" t="str">
        <f>IF(H400="","",VLOOKUP(H400,'BPU Alimentaires'!$C$13:$D$16,2,FALSE))</f>
        <v/>
      </c>
      <c r="J400" s="27" t="str">
        <f t="shared" si="8"/>
        <v/>
      </c>
    </row>
    <row r="401" spans="2:10" ht="15" customHeight="1" x14ac:dyDescent="0.25">
      <c r="B401" s="85"/>
      <c r="C401" s="64"/>
      <c r="D401" s="86"/>
      <c r="E401" s="80"/>
      <c r="F401" s="67"/>
      <c r="G401" s="80"/>
      <c r="H401" s="67"/>
      <c r="I401" s="28" t="str">
        <f>IF(H401="","",VLOOKUP(H401,'BPU Alimentaires'!$C$13:$D$16,2,FALSE))</f>
        <v/>
      </c>
      <c r="J401" s="27" t="str">
        <f t="shared" si="8"/>
        <v/>
      </c>
    </row>
    <row r="402" spans="2:10" ht="15" customHeight="1" x14ac:dyDescent="0.25">
      <c r="B402" s="85"/>
      <c r="C402" s="64"/>
      <c r="D402" s="86"/>
      <c r="E402" s="80"/>
      <c r="F402" s="67"/>
      <c r="G402" s="80"/>
      <c r="H402" s="67"/>
      <c r="I402" s="28" t="str">
        <f>IF(H402="","",VLOOKUP(H402,'BPU Alimentaires'!$C$13:$D$16,2,FALSE))</f>
        <v/>
      </c>
      <c r="J402" s="27" t="str">
        <f t="shared" si="8"/>
        <v/>
      </c>
    </row>
    <row r="403" spans="2:10" ht="15" customHeight="1" x14ac:dyDescent="0.25">
      <c r="B403" s="85"/>
      <c r="C403" s="64"/>
      <c r="D403" s="86"/>
      <c r="E403" s="80"/>
      <c r="F403" s="67"/>
      <c r="G403" s="80"/>
      <c r="H403" s="67"/>
      <c r="I403" s="28" t="str">
        <f>IF(H403="","",VLOOKUP(H403,'BPU Alimentaires'!$C$13:$D$16,2,FALSE))</f>
        <v/>
      </c>
      <c r="J403" s="27" t="str">
        <f t="shared" si="8"/>
        <v/>
      </c>
    </row>
    <row r="404" spans="2:10" ht="15" customHeight="1" x14ac:dyDescent="0.25">
      <c r="B404" s="85"/>
      <c r="C404" s="64"/>
      <c r="D404" s="86"/>
      <c r="E404" s="80"/>
      <c r="F404" s="67"/>
      <c r="G404" s="80"/>
      <c r="H404" s="67"/>
      <c r="I404" s="28" t="str">
        <f>IF(H404="","",VLOOKUP(H404,'BPU Alimentaires'!$C$13:$D$16,2,FALSE))</f>
        <v/>
      </c>
      <c r="J404" s="27" t="str">
        <f t="shared" si="8"/>
        <v/>
      </c>
    </row>
    <row r="405" spans="2:10" ht="15" customHeight="1" x14ac:dyDescent="0.25">
      <c r="B405" s="85"/>
      <c r="C405" s="64"/>
      <c r="D405" s="86"/>
      <c r="E405" s="80"/>
      <c r="F405" s="67"/>
      <c r="G405" s="80"/>
      <c r="H405" s="67"/>
      <c r="I405" s="28" t="str">
        <f>IF(H405="","",VLOOKUP(H405,'BPU Alimentaires'!$C$13:$D$16,2,FALSE))</f>
        <v/>
      </c>
      <c r="J405" s="27" t="str">
        <f t="shared" si="8"/>
        <v/>
      </c>
    </row>
    <row r="406" spans="2:10" ht="15" customHeight="1" x14ac:dyDescent="0.25">
      <c r="B406" s="85"/>
      <c r="C406" s="64"/>
      <c r="D406" s="86"/>
      <c r="E406" s="80"/>
      <c r="F406" s="80"/>
      <c r="G406" s="80"/>
      <c r="H406" s="67"/>
      <c r="I406" s="28" t="str">
        <f>IF(H406="","",VLOOKUP(H406,'BPU Alimentaires'!$C$13:$D$16,2,FALSE))</f>
        <v/>
      </c>
      <c r="J406" s="27" t="str">
        <f t="shared" si="8"/>
        <v/>
      </c>
    </row>
    <row r="407" spans="2:10" ht="15" customHeight="1" x14ac:dyDescent="0.25">
      <c r="B407" s="85"/>
      <c r="C407" s="64"/>
      <c r="D407" s="86"/>
      <c r="E407" s="80"/>
      <c r="F407" s="80"/>
      <c r="G407" s="80"/>
      <c r="H407" s="67"/>
      <c r="I407" s="28" t="str">
        <f>IF(H407="","",VLOOKUP(H407,'BPU Alimentaires'!$C$13:$D$16,2,FALSE))</f>
        <v/>
      </c>
      <c r="J407" s="27" t="str">
        <f t="shared" si="8"/>
        <v/>
      </c>
    </row>
    <row r="408" spans="2:10" ht="15" customHeight="1" x14ac:dyDescent="0.25">
      <c r="B408" s="85"/>
      <c r="C408" s="64"/>
      <c r="D408" s="86"/>
      <c r="E408" s="80"/>
      <c r="F408" s="80"/>
      <c r="G408" s="80"/>
      <c r="H408" s="67"/>
      <c r="I408" s="28" t="str">
        <f>IF(H408="","",VLOOKUP(H408,'BPU Alimentaires'!$C$13:$D$16,2,FALSE))</f>
        <v/>
      </c>
      <c r="J408" s="27" t="str">
        <f t="shared" si="8"/>
        <v/>
      </c>
    </row>
    <row r="409" spans="2:10" ht="15" customHeight="1" x14ac:dyDescent="0.25">
      <c r="B409" s="85"/>
      <c r="C409" s="64"/>
      <c r="D409" s="86"/>
      <c r="E409" s="80"/>
      <c r="F409" s="67"/>
      <c r="G409" s="80"/>
      <c r="H409" s="67"/>
      <c r="I409" s="28" t="str">
        <f>IF(H409="","",VLOOKUP(H409,'BPU Alimentaires'!$C$13:$D$16,2,FALSE))</f>
        <v/>
      </c>
      <c r="J409" s="27" t="str">
        <f t="shared" si="8"/>
        <v/>
      </c>
    </row>
    <row r="410" spans="2:10" ht="15" customHeight="1" x14ac:dyDescent="0.25">
      <c r="B410" s="85"/>
      <c r="C410" s="64"/>
      <c r="D410" s="86"/>
      <c r="E410" s="80"/>
      <c r="F410" s="67"/>
      <c r="G410" s="80"/>
      <c r="H410" s="67"/>
      <c r="I410" s="28" t="str">
        <f>IF(H410="","",VLOOKUP(H410,'BPU Alimentaires'!$C$13:$D$16,2,FALSE))</f>
        <v/>
      </c>
      <c r="J410" s="27" t="str">
        <f t="shared" si="8"/>
        <v/>
      </c>
    </row>
    <row r="411" spans="2:10" ht="15" customHeight="1" x14ac:dyDescent="0.25">
      <c r="B411" s="85"/>
      <c r="C411" s="64"/>
      <c r="D411" s="86"/>
      <c r="E411" s="80"/>
      <c r="F411" s="67"/>
      <c r="G411" s="80"/>
      <c r="H411" s="67"/>
      <c r="I411" s="28" t="str">
        <f>IF(H411="","",VLOOKUP(H411,'BPU Alimentaires'!$C$13:$D$16,2,FALSE))</f>
        <v/>
      </c>
      <c r="J411" s="27" t="str">
        <f t="shared" si="8"/>
        <v/>
      </c>
    </row>
    <row r="412" spans="2:10" ht="15" customHeight="1" x14ac:dyDescent="0.25">
      <c r="B412" s="85"/>
      <c r="C412" s="64"/>
      <c r="D412" s="86"/>
      <c r="E412" s="80"/>
      <c r="F412" s="80"/>
      <c r="G412" s="80"/>
      <c r="H412" s="67"/>
      <c r="I412" s="28" t="str">
        <f>IF(H412="","",VLOOKUP(H412,'BPU Alimentaires'!$C$13:$D$16,2,FALSE))</f>
        <v/>
      </c>
      <c r="J412" s="27" t="str">
        <f t="shared" si="8"/>
        <v/>
      </c>
    </row>
    <row r="413" spans="2:10" ht="15" customHeight="1" x14ac:dyDescent="0.25">
      <c r="B413" s="85"/>
      <c r="C413" s="64"/>
      <c r="D413" s="86"/>
      <c r="E413" s="80"/>
      <c r="F413" s="80"/>
      <c r="G413" s="80"/>
      <c r="H413" s="67"/>
      <c r="I413" s="28" t="str">
        <f>IF(H413="","",VLOOKUP(H413,'BPU Alimentaires'!$C$13:$D$16,2,FALSE))</f>
        <v/>
      </c>
      <c r="J413" s="27" t="str">
        <f t="shared" si="8"/>
        <v/>
      </c>
    </row>
    <row r="414" spans="2:10" ht="15" customHeight="1" x14ac:dyDescent="0.25">
      <c r="B414" s="85"/>
      <c r="C414" s="64"/>
      <c r="D414" s="86"/>
      <c r="E414" s="80"/>
      <c r="F414" s="80"/>
      <c r="G414" s="80"/>
      <c r="H414" s="67"/>
      <c r="I414" s="28" t="str">
        <f>IF(H414="","",VLOOKUP(H414,'BPU Alimentaires'!$C$13:$D$16,2,FALSE))</f>
        <v/>
      </c>
      <c r="J414" s="27" t="str">
        <f t="shared" si="8"/>
        <v/>
      </c>
    </row>
    <row r="415" spans="2:10" ht="15" customHeight="1" x14ac:dyDescent="0.25">
      <c r="B415" s="85"/>
      <c r="C415" s="64"/>
      <c r="D415" s="86"/>
      <c r="E415" s="80"/>
      <c r="F415" s="80"/>
      <c r="G415" s="80"/>
      <c r="H415" s="67"/>
      <c r="I415" s="28" t="str">
        <f>IF(H415="","",VLOOKUP(H415,'BPU Alimentaires'!$C$13:$D$16,2,FALSE))</f>
        <v/>
      </c>
      <c r="J415" s="27" t="str">
        <f t="shared" si="8"/>
        <v/>
      </c>
    </row>
    <row r="416" spans="2:10" ht="15" customHeight="1" x14ac:dyDescent="0.25">
      <c r="B416" s="85"/>
      <c r="C416" s="64"/>
      <c r="D416" s="86"/>
      <c r="E416" s="80"/>
      <c r="F416" s="80"/>
      <c r="G416" s="80"/>
      <c r="H416" s="67"/>
      <c r="I416" s="28" t="str">
        <f>IF(H416="","",VLOOKUP(H416,'BPU Alimentaires'!$C$13:$D$16,2,FALSE))</f>
        <v/>
      </c>
      <c r="J416" s="27" t="str">
        <f t="shared" si="8"/>
        <v/>
      </c>
    </row>
    <row r="417" spans="2:10" ht="15" customHeight="1" x14ac:dyDescent="0.25">
      <c r="B417" s="83"/>
      <c r="C417" s="64"/>
      <c r="D417" s="86"/>
      <c r="E417" s="80"/>
      <c r="F417" s="80"/>
      <c r="G417" s="80"/>
      <c r="H417" s="67"/>
      <c r="I417" s="28" t="str">
        <f>IF(H417="","",VLOOKUP(H417,'BPU Alimentaires'!$C$13:$D$16,2,FALSE))</f>
        <v/>
      </c>
      <c r="J417" s="27" t="str">
        <f t="shared" si="8"/>
        <v/>
      </c>
    </row>
    <row r="418" spans="2:10" ht="15" customHeight="1" x14ac:dyDescent="0.25">
      <c r="B418" s="83"/>
      <c r="C418" s="64"/>
      <c r="D418" s="86"/>
      <c r="E418" s="80"/>
      <c r="F418" s="67"/>
      <c r="G418" s="80"/>
      <c r="H418" s="67"/>
      <c r="I418" s="28" t="str">
        <f>IF(H418="","",VLOOKUP(H418,'BPU Alimentaires'!$C$13:$D$16,2,FALSE))</f>
        <v/>
      </c>
      <c r="J418" s="27" t="str">
        <f t="shared" si="8"/>
        <v/>
      </c>
    </row>
    <row r="419" spans="2:10" ht="15" customHeight="1" x14ac:dyDescent="0.25">
      <c r="B419" s="85"/>
      <c r="C419" s="64"/>
      <c r="D419" s="86"/>
      <c r="E419" s="80"/>
      <c r="F419" s="80"/>
      <c r="G419" s="80"/>
      <c r="H419" s="67"/>
      <c r="I419" s="28" t="str">
        <f>IF(H419="","",VLOOKUP(H419,'BPU Alimentaires'!$C$13:$D$16,2,FALSE))</f>
        <v/>
      </c>
      <c r="J419" s="27" t="str">
        <f t="shared" si="8"/>
        <v/>
      </c>
    </row>
    <row r="420" spans="2:10" ht="15" customHeight="1" x14ac:dyDescent="0.25">
      <c r="B420" s="85"/>
      <c r="C420" s="64"/>
      <c r="D420" s="86"/>
      <c r="E420" s="80"/>
      <c r="F420" s="80"/>
      <c r="G420" s="80"/>
      <c r="H420" s="67"/>
      <c r="I420" s="28" t="str">
        <f>IF(H420="","",VLOOKUP(H420,'BPU Alimentaires'!$C$13:$D$16,2,FALSE))</f>
        <v/>
      </c>
      <c r="J420" s="27" t="str">
        <f t="shared" si="8"/>
        <v/>
      </c>
    </row>
    <row r="421" spans="2:10" ht="15" customHeight="1" x14ac:dyDescent="0.25">
      <c r="B421" s="85"/>
      <c r="C421" s="64"/>
      <c r="D421" s="86"/>
      <c r="E421" s="80"/>
      <c r="F421" s="80"/>
      <c r="G421" s="80"/>
      <c r="H421" s="67"/>
      <c r="I421" s="28" t="str">
        <f>IF(H421="","",VLOOKUP(H421,'BPU Alimentaires'!$C$13:$D$16,2,FALSE))</f>
        <v/>
      </c>
      <c r="J421" s="27" t="str">
        <f t="shared" si="8"/>
        <v/>
      </c>
    </row>
    <row r="422" spans="2:10" ht="15" customHeight="1" x14ac:dyDescent="0.25">
      <c r="B422" s="85"/>
      <c r="C422" s="64"/>
      <c r="D422" s="86"/>
      <c r="E422" s="80"/>
      <c r="F422" s="80"/>
      <c r="G422" s="80"/>
      <c r="H422" s="67"/>
      <c r="I422" s="28" t="str">
        <f>IF(H422="","",VLOOKUP(H422,'BPU Alimentaires'!$C$13:$D$16,2,FALSE))</f>
        <v/>
      </c>
      <c r="J422" s="27" t="str">
        <f t="shared" si="8"/>
        <v/>
      </c>
    </row>
    <row r="423" spans="2:10" ht="15" customHeight="1" x14ac:dyDescent="0.25">
      <c r="B423" s="85"/>
      <c r="C423" s="64"/>
      <c r="D423" s="86"/>
      <c r="E423" s="80"/>
      <c r="F423" s="80"/>
      <c r="G423" s="80"/>
      <c r="H423" s="67"/>
      <c r="I423" s="28" t="str">
        <f>IF(H423="","",VLOOKUP(H423,'BPU Alimentaires'!$C$13:$D$16,2,FALSE))</f>
        <v/>
      </c>
      <c r="J423" s="27" t="str">
        <f t="shared" si="8"/>
        <v/>
      </c>
    </row>
    <row r="424" spans="2:10" ht="15" customHeight="1" x14ac:dyDescent="0.25">
      <c r="B424" s="85"/>
      <c r="C424" s="64"/>
      <c r="D424" s="86"/>
      <c r="E424" s="80"/>
      <c r="F424" s="80"/>
      <c r="G424" s="80"/>
      <c r="H424" s="67"/>
      <c r="I424" s="28" t="str">
        <f>IF(H424="","",VLOOKUP(H424,'BPU Alimentaires'!$C$13:$D$16,2,FALSE))</f>
        <v/>
      </c>
      <c r="J424" s="27" t="str">
        <f t="shared" si="8"/>
        <v/>
      </c>
    </row>
    <row r="425" spans="2:10" ht="15" customHeight="1" x14ac:dyDescent="0.25">
      <c r="B425" s="85"/>
      <c r="C425" s="64"/>
      <c r="D425" s="86"/>
      <c r="E425" s="80"/>
      <c r="F425" s="80"/>
      <c r="G425" s="80"/>
      <c r="H425" s="67"/>
      <c r="I425" s="28" t="str">
        <f>IF(H425="","",VLOOKUP(H425,'BPU Alimentaires'!$C$13:$D$16,2,FALSE))</f>
        <v/>
      </c>
      <c r="J425" s="27" t="str">
        <f t="shared" si="8"/>
        <v/>
      </c>
    </row>
    <row r="426" spans="2:10" ht="15" customHeight="1" x14ac:dyDescent="0.25">
      <c r="B426" s="85"/>
      <c r="C426" s="64"/>
      <c r="D426" s="86"/>
      <c r="E426" s="80"/>
      <c r="F426" s="80"/>
      <c r="G426" s="80"/>
      <c r="H426" s="67"/>
      <c r="I426" s="28" t="str">
        <f>IF(H426="","",VLOOKUP(H426,'BPU Alimentaires'!$C$13:$D$16,2,FALSE))</f>
        <v/>
      </c>
      <c r="J426" s="27" t="str">
        <f t="shared" si="8"/>
        <v/>
      </c>
    </row>
    <row r="427" spans="2:10" ht="15" customHeight="1" x14ac:dyDescent="0.25">
      <c r="B427" s="85"/>
      <c r="C427" s="64"/>
      <c r="D427" s="86"/>
      <c r="E427" s="80"/>
      <c r="F427" s="80"/>
      <c r="G427" s="80"/>
      <c r="H427" s="67"/>
      <c r="I427" s="28" t="str">
        <f>IF(H427="","",VLOOKUP(H427,'BPU Alimentaires'!$C$13:$D$16,2,FALSE))</f>
        <v/>
      </c>
      <c r="J427" s="27" t="str">
        <f t="shared" si="8"/>
        <v/>
      </c>
    </row>
    <row r="428" spans="2:10" ht="15" customHeight="1" x14ac:dyDescent="0.25">
      <c r="B428" s="85"/>
      <c r="C428" s="64"/>
      <c r="D428" s="86"/>
      <c r="E428" s="80"/>
      <c r="F428" s="80"/>
      <c r="G428" s="80"/>
      <c r="H428" s="67"/>
      <c r="I428" s="28" t="str">
        <f>IF(H428="","",VLOOKUP(H428,'BPU Alimentaires'!$C$13:$D$16,2,FALSE))</f>
        <v/>
      </c>
      <c r="J428" s="27" t="str">
        <f t="shared" si="8"/>
        <v/>
      </c>
    </row>
    <row r="429" spans="2:10" ht="15" customHeight="1" x14ac:dyDescent="0.25">
      <c r="B429" s="85"/>
      <c r="C429" s="64"/>
      <c r="D429" s="86"/>
      <c r="E429" s="80"/>
      <c r="F429" s="80"/>
      <c r="G429" s="80"/>
      <c r="H429" s="67"/>
      <c r="I429" s="28" t="str">
        <f>IF(H429="","",VLOOKUP(H429,'BPU Alimentaires'!$C$13:$D$16,2,FALSE))</f>
        <v/>
      </c>
      <c r="J429" s="27" t="str">
        <f t="shared" si="8"/>
        <v/>
      </c>
    </row>
    <row r="430" spans="2:10" ht="15" customHeight="1" x14ac:dyDescent="0.25">
      <c r="B430" s="85"/>
      <c r="C430" s="64"/>
      <c r="D430" s="86"/>
      <c r="E430" s="80"/>
      <c r="F430" s="67"/>
      <c r="G430" s="80"/>
      <c r="H430" s="67"/>
      <c r="I430" s="28" t="str">
        <f>IF(H430="","",VLOOKUP(H430,'BPU Alimentaires'!$C$13:$D$16,2,FALSE))</f>
        <v/>
      </c>
      <c r="J430" s="27" t="str">
        <f t="shared" si="8"/>
        <v/>
      </c>
    </row>
    <row r="431" spans="2:10" ht="15" customHeight="1" x14ac:dyDescent="0.25">
      <c r="B431" s="85"/>
      <c r="C431" s="64"/>
      <c r="D431" s="86"/>
      <c r="E431" s="80"/>
      <c r="F431" s="80"/>
      <c r="G431" s="80"/>
      <c r="H431" s="67"/>
      <c r="I431" s="28" t="str">
        <f>IF(H431="","",VLOOKUP(H431,'BPU Alimentaires'!$C$13:$D$16,2,FALSE))</f>
        <v/>
      </c>
      <c r="J431" s="27" t="str">
        <f t="shared" si="8"/>
        <v/>
      </c>
    </row>
    <row r="432" spans="2:10" ht="15" customHeight="1" x14ac:dyDescent="0.25">
      <c r="B432" s="85"/>
      <c r="C432" s="64"/>
      <c r="D432" s="86"/>
      <c r="E432" s="80"/>
      <c r="F432" s="80"/>
      <c r="G432" s="80"/>
      <c r="H432" s="67"/>
      <c r="I432" s="28" t="str">
        <f>IF(H432="","",VLOOKUP(H432,'BPU Alimentaires'!$C$13:$D$16,2,FALSE))</f>
        <v/>
      </c>
      <c r="J432" s="27" t="str">
        <f t="shared" si="8"/>
        <v/>
      </c>
    </row>
    <row r="433" spans="2:10" ht="15" customHeight="1" x14ac:dyDescent="0.25">
      <c r="B433" s="85"/>
      <c r="C433" s="64"/>
      <c r="D433" s="86"/>
      <c r="E433" s="80"/>
      <c r="F433" s="80"/>
      <c r="G433" s="80"/>
      <c r="H433" s="67"/>
      <c r="I433" s="28" t="str">
        <f>IF(H433="","",VLOOKUP(H433,'BPU Alimentaires'!$C$13:$D$16,2,FALSE))</f>
        <v/>
      </c>
      <c r="J433" s="27" t="str">
        <f t="shared" si="8"/>
        <v/>
      </c>
    </row>
    <row r="434" spans="2:10" ht="15" customHeight="1" x14ac:dyDescent="0.25">
      <c r="B434" s="85"/>
      <c r="C434" s="64"/>
      <c r="D434" s="86"/>
      <c r="E434" s="80"/>
      <c r="F434" s="80"/>
      <c r="G434" s="80"/>
      <c r="H434" s="67"/>
      <c r="I434" s="28" t="str">
        <f>IF(H434="","",VLOOKUP(H434,'BPU Alimentaires'!$C$13:$D$16,2,FALSE))</f>
        <v/>
      </c>
      <c r="J434" s="27" t="str">
        <f t="shared" si="8"/>
        <v/>
      </c>
    </row>
    <row r="435" spans="2:10" ht="15" customHeight="1" x14ac:dyDescent="0.25">
      <c r="B435" s="85"/>
      <c r="C435" s="64"/>
      <c r="D435" s="86"/>
      <c r="E435" s="80"/>
      <c r="F435" s="80"/>
      <c r="G435" s="80"/>
      <c r="H435" s="67"/>
      <c r="I435" s="28" t="str">
        <f>IF(H435="","",VLOOKUP(H435,'BPU Alimentaires'!$C$13:$D$16,2,FALSE))</f>
        <v/>
      </c>
      <c r="J435" s="27" t="str">
        <f t="shared" si="8"/>
        <v/>
      </c>
    </row>
    <row r="436" spans="2:10" ht="15" customHeight="1" x14ac:dyDescent="0.25">
      <c r="B436" s="85"/>
      <c r="C436" s="64"/>
      <c r="D436" s="86"/>
      <c r="E436" s="80"/>
      <c r="F436" s="80"/>
      <c r="G436" s="80"/>
      <c r="H436" s="67"/>
      <c r="I436" s="28" t="str">
        <f>IF(H436="","",VLOOKUP(H436,'BPU Alimentaires'!$C$13:$D$16,2,FALSE))</f>
        <v/>
      </c>
      <c r="J436" s="27" t="str">
        <f t="shared" si="8"/>
        <v/>
      </c>
    </row>
    <row r="437" spans="2:10" ht="15" customHeight="1" x14ac:dyDescent="0.25">
      <c r="B437" s="85"/>
      <c r="C437" s="64"/>
      <c r="D437" s="86"/>
      <c r="E437" s="80"/>
      <c r="F437" s="80"/>
      <c r="G437" s="80"/>
      <c r="H437" s="67"/>
      <c r="I437" s="28" t="str">
        <f>IF(H437="","",VLOOKUP(H437,'BPU Alimentaires'!$C$13:$D$16,2,FALSE))</f>
        <v/>
      </c>
      <c r="J437" s="27" t="str">
        <f t="shared" si="8"/>
        <v/>
      </c>
    </row>
    <row r="438" spans="2:10" ht="15" customHeight="1" x14ac:dyDescent="0.25">
      <c r="B438" s="85"/>
      <c r="C438" s="64"/>
      <c r="D438" s="86"/>
      <c r="E438" s="80"/>
      <c r="F438" s="80"/>
      <c r="G438" s="80"/>
      <c r="H438" s="67"/>
      <c r="I438" s="28" t="str">
        <f>IF(H438="","",VLOOKUP(H438,'BPU Alimentaires'!$C$13:$D$16,2,FALSE))</f>
        <v/>
      </c>
      <c r="J438" s="27" t="str">
        <f t="shared" si="8"/>
        <v/>
      </c>
    </row>
    <row r="439" spans="2:10" ht="15" customHeight="1" x14ac:dyDescent="0.25">
      <c r="B439" s="85"/>
      <c r="C439" s="64"/>
      <c r="D439" s="86"/>
      <c r="E439" s="80"/>
      <c r="F439" s="80"/>
      <c r="G439" s="80"/>
      <c r="H439" s="67"/>
      <c r="I439" s="28" t="str">
        <f>IF(H439="","",VLOOKUP(H439,'BPU Alimentaires'!$C$13:$D$16,2,FALSE))</f>
        <v/>
      </c>
      <c r="J439" s="27" t="str">
        <f t="shared" si="8"/>
        <v/>
      </c>
    </row>
    <row r="440" spans="2:10" ht="15" customHeight="1" x14ac:dyDescent="0.25">
      <c r="B440" s="85"/>
      <c r="C440" s="64"/>
      <c r="D440" s="86"/>
      <c r="E440" s="80"/>
      <c r="F440" s="80"/>
      <c r="G440" s="80"/>
      <c r="H440" s="67"/>
      <c r="I440" s="28" t="str">
        <f>IF(H440="","",VLOOKUP(H440,'BPU Alimentaires'!$C$13:$D$16,2,FALSE))</f>
        <v/>
      </c>
      <c r="J440" s="27" t="str">
        <f t="shared" si="8"/>
        <v/>
      </c>
    </row>
    <row r="441" spans="2:10" ht="15" customHeight="1" x14ac:dyDescent="0.25">
      <c r="B441" s="85"/>
      <c r="C441" s="64"/>
      <c r="D441" s="86"/>
      <c r="E441" s="80"/>
      <c r="F441" s="80"/>
      <c r="G441" s="80"/>
      <c r="H441" s="67"/>
      <c r="I441" s="28" t="str">
        <f>IF(H441="","",VLOOKUP(H441,'BPU Alimentaires'!$C$13:$D$16,2,FALSE))</f>
        <v/>
      </c>
      <c r="J441" s="27" t="str">
        <f t="shared" si="8"/>
        <v/>
      </c>
    </row>
    <row r="442" spans="2:10" ht="15" customHeight="1" x14ac:dyDescent="0.25">
      <c r="B442" s="85"/>
      <c r="C442" s="64"/>
      <c r="D442" s="86"/>
      <c r="E442" s="80"/>
      <c r="F442" s="80"/>
      <c r="G442" s="80"/>
      <c r="H442" s="67"/>
      <c r="I442" s="28" t="str">
        <f>IF(H442="","",VLOOKUP(H442,'BPU Alimentaires'!$C$13:$D$16,2,FALSE))</f>
        <v/>
      </c>
      <c r="J442" s="27" t="str">
        <f t="shared" si="8"/>
        <v/>
      </c>
    </row>
    <row r="443" spans="2:10" ht="15" customHeight="1" x14ac:dyDescent="0.25">
      <c r="B443" s="85"/>
      <c r="C443" s="64"/>
      <c r="D443" s="86"/>
      <c r="E443" s="80"/>
      <c r="F443" s="80"/>
      <c r="G443" s="80"/>
      <c r="H443" s="67"/>
      <c r="I443" s="28" t="str">
        <f>IF(H443="","",VLOOKUP(H443,'BPU Alimentaires'!$C$13:$D$16,2,FALSE))</f>
        <v/>
      </c>
      <c r="J443" s="27" t="str">
        <f t="shared" si="8"/>
        <v/>
      </c>
    </row>
    <row r="444" spans="2:10" ht="15" customHeight="1" x14ac:dyDescent="0.25">
      <c r="B444" s="85"/>
      <c r="C444" s="64"/>
      <c r="D444" s="86"/>
      <c r="E444" s="80"/>
      <c r="F444" s="80"/>
      <c r="G444" s="80"/>
      <c r="H444" s="67"/>
      <c r="I444" s="28" t="str">
        <f>IF(H444="","",VLOOKUP(H444,'BPU Alimentaires'!$C$13:$D$16,2,FALSE))</f>
        <v/>
      </c>
      <c r="J444" s="27" t="str">
        <f t="shared" si="8"/>
        <v/>
      </c>
    </row>
    <row r="445" spans="2:10" ht="15" customHeight="1" x14ac:dyDescent="0.25">
      <c r="B445" s="85"/>
      <c r="C445" s="64"/>
      <c r="D445" s="86"/>
      <c r="E445" s="80"/>
      <c r="F445" s="80"/>
      <c r="G445" s="80"/>
      <c r="H445" s="67"/>
      <c r="I445" s="28" t="str">
        <f>IF(H445="","",VLOOKUP(H445,'BPU Alimentaires'!$C$13:$D$16,2,FALSE))</f>
        <v/>
      </c>
      <c r="J445" s="27" t="str">
        <f t="shared" si="8"/>
        <v/>
      </c>
    </row>
    <row r="446" spans="2:10" ht="15" customHeight="1" x14ac:dyDescent="0.25">
      <c r="B446" s="85"/>
      <c r="C446" s="64"/>
      <c r="D446" s="86"/>
      <c r="E446" s="80"/>
      <c r="F446" s="80"/>
      <c r="G446" s="80"/>
      <c r="H446" s="67"/>
      <c r="I446" s="28" t="str">
        <f>IF(H446="","",VLOOKUP(H446,'BPU Alimentaires'!$C$13:$D$16,2,FALSE))</f>
        <v/>
      </c>
      <c r="J446" s="27" t="str">
        <f t="shared" si="8"/>
        <v/>
      </c>
    </row>
    <row r="447" spans="2:10" ht="15" customHeight="1" x14ac:dyDescent="0.25">
      <c r="B447" s="85"/>
      <c r="C447" s="64"/>
      <c r="D447" s="86"/>
      <c r="E447" s="80"/>
      <c r="F447" s="80"/>
      <c r="G447" s="80"/>
      <c r="H447" s="67"/>
      <c r="I447" s="28" t="str">
        <f>IF(H447="","",VLOOKUP(H447,'BPU Alimentaires'!$C$13:$D$16,2,FALSE))</f>
        <v/>
      </c>
      <c r="J447" s="27" t="str">
        <f t="shared" si="8"/>
        <v/>
      </c>
    </row>
    <row r="448" spans="2:10" ht="15" customHeight="1" x14ac:dyDescent="0.25">
      <c r="B448" s="85"/>
      <c r="C448" s="64"/>
      <c r="D448" s="86"/>
      <c r="E448" s="80"/>
      <c r="F448" s="80"/>
      <c r="G448" s="80"/>
      <c r="H448" s="67"/>
      <c r="I448" s="28" t="str">
        <f>IF(H448="","",VLOOKUP(H448,'BPU Alimentaires'!$C$13:$D$16,2,FALSE))</f>
        <v/>
      </c>
      <c r="J448" s="27" t="str">
        <f t="shared" si="8"/>
        <v/>
      </c>
    </row>
    <row r="449" spans="2:10" ht="15" customHeight="1" x14ac:dyDescent="0.25">
      <c r="B449" s="85"/>
      <c r="C449" s="64"/>
      <c r="D449" s="86"/>
      <c r="E449" s="80"/>
      <c r="F449" s="80"/>
      <c r="G449" s="80"/>
      <c r="H449" s="67"/>
      <c r="I449" s="28" t="str">
        <f>IF(H449="","",VLOOKUP(H449,'BPU Alimentaires'!$C$13:$D$16,2,FALSE))</f>
        <v/>
      </c>
      <c r="J449" s="27" t="str">
        <f t="shared" si="8"/>
        <v/>
      </c>
    </row>
    <row r="450" spans="2:10" ht="15" customHeight="1" x14ac:dyDescent="0.25">
      <c r="B450" s="85"/>
      <c r="C450" s="64"/>
      <c r="D450" s="86"/>
      <c r="E450" s="80"/>
      <c r="F450" s="80"/>
      <c r="G450" s="80"/>
      <c r="H450" s="67"/>
      <c r="I450" s="28" t="str">
        <f>IF(H450="","",VLOOKUP(H450,'BPU Alimentaires'!$C$13:$D$16,2,FALSE))</f>
        <v/>
      </c>
      <c r="J450" s="27" t="str">
        <f t="shared" si="8"/>
        <v/>
      </c>
    </row>
    <row r="451" spans="2:10" ht="15" customHeight="1" x14ac:dyDescent="0.25">
      <c r="B451" s="85"/>
      <c r="C451" s="64"/>
      <c r="D451" s="86"/>
      <c r="E451" s="80"/>
      <c r="F451" s="80"/>
      <c r="G451" s="80"/>
      <c r="H451" s="67"/>
      <c r="I451" s="28" t="str">
        <f>IF(H451="","",VLOOKUP(H451,'BPU Alimentaires'!$C$13:$D$16,2,FALSE))</f>
        <v/>
      </c>
      <c r="J451" s="27" t="str">
        <f t="shared" si="8"/>
        <v/>
      </c>
    </row>
    <row r="452" spans="2:10" ht="15" customHeight="1" x14ac:dyDescent="0.25">
      <c r="B452" s="85"/>
      <c r="C452" s="64"/>
      <c r="D452" s="86"/>
      <c r="E452" s="80"/>
      <c r="F452" s="80"/>
      <c r="G452" s="80"/>
      <c r="H452" s="67"/>
      <c r="I452" s="28" t="str">
        <f>IF(H452="","",VLOOKUP(H452,'BPU Alimentaires'!$C$13:$D$16,2,FALSE))</f>
        <v/>
      </c>
      <c r="J452" s="27" t="str">
        <f t="shared" si="8"/>
        <v/>
      </c>
    </row>
    <row r="453" spans="2:10" ht="15" customHeight="1" x14ac:dyDescent="0.25">
      <c r="B453" s="85"/>
      <c r="C453" s="64"/>
      <c r="D453" s="86"/>
      <c r="E453" s="80"/>
      <c r="F453" s="80"/>
      <c r="G453" s="80"/>
      <c r="H453" s="67"/>
      <c r="I453" s="28" t="str">
        <f>IF(H453="","",VLOOKUP(H453,'BPU Alimentaires'!$C$13:$D$16,2,FALSE))</f>
        <v/>
      </c>
      <c r="J453" s="27" t="str">
        <f t="shared" si="8"/>
        <v/>
      </c>
    </row>
    <row r="454" spans="2:10" ht="15" customHeight="1" x14ac:dyDescent="0.25">
      <c r="B454" s="85"/>
      <c r="C454" s="64"/>
      <c r="D454" s="86"/>
      <c r="E454" s="80"/>
      <c r="F454" s="80"/>
      <c r="G454" s="80"/>
      <c r="H454" s="67"/>
      <c r="I454" s="28" t="str">
        <f>IF(H454="","",VLOOKUP(H454,'BPU Alimentaires'!$C$13:$D$16,2,FALSE))</f>
        <v/>
      </c>
      <c r="J454" s="27" t="str">
        <f t="shared" si="8"/>
        <v/>
      </c>
    </row>
    <row r="455" spans="2:10" ht="15" customHeight="1" x14ac:dyDescent="0.25">
      <c r="B455" s="85"/>
      <c r="C455" s="64"/>
      <c r="D455" s="86"/>
      <c r="E455" s="80"/>
      <c r="F455" s="67"/>
      <c r="G455" s="80"/>
      <c r="H455" s="67"/>
      <c r="I455" s="28" t="str">
        <f>IF(H455="","",VLOOKUP(H455,'BPU Alimentaires'!$C$13:$D$16,2,FALSE))</f>
        <v/>
      </c>
      <c r="J455" s="27" t="str">
        <f t="shared" si="8"/>
        <v/>
      </c>
    </row>
    <row r="456" spans="2:10" ht="15" customHeight="1" x14ac:dyDescent="0.25">
      <c r="B456" s="85"/>
      <c r="C456" s="64"/>
      <c r="D456" s="86"/>
      <c r="E456" s="80"/>
      <c r="F456" s="80"/>
      <c r="G456" s="80"/>
      <c r="H456" s="67"/>
      <c r="I456" s="28" t="str">
        <f>IF(H456="","",VLOOKUP(H456,'BPU Alimentaires'!$C$13:$D$16,2,FALSE))</f>
        <v/>
      </c>
      <c r="J456" s="27" t="str">
        <f t="shared" si="8"/>
        <v/>
      </c>
    </row>
    <row r="457" spans="2:10" ht="15" customHeight="1" x14ac:dyDescent="0.25">
      <c r="B457" s="85"/>
      <c r="C457" s="64"/>
      <c r="D457" s="86"/>
      <c r="E457" s="80"/>
      <c r="F457" s="67"/>
      <c r="G457" s="80"/>
      <c r="H457" s="67"/>
      <c r="I457" s="28" t="str">
        <f>IF(H457="","",VLOOKUP(H457,'BPU Alimentaires'!$C$13:$D$16,2,FALSE))</f>
        <v/>
      </c>
      <c r="J457" s="27" t="str">
        <f t="shared" si="8"/>
        <v/>
      </c>
    </row>
    <row r="458" spans="2:10" ht="15" customHeight="1" x14ac:dyDescent="0.25">
      <c r="B458" s="85"/>
      <c r="C458" s="64"/>
      <c r="D458" s="86"/>
      <c r="E458" s="80"/>
      <c r="F458" s="67"/>
      <c r="G458" s="80"/>
      <c r="H458" s="67"/>
      <c r="I458" s="28" t="str">
        <f>IF(H458="","",VLOOKUP(H458,'BPU Alimentaires'!$C$13:$D$16,2,FALSE))</f>
        <v/>
      </c>
      <c r="J458" s="27" t="str">
        <f t="shared" ref="J458:J479" si="9">IF(I458="","",ROUND(I458*1.1,2))</f>
        <v/>
      </c>
    </row>
    <row r="459" spans="2:10" ht="15" customHeight="1" x14ac:dyDescent="0.25">
      <c r="B459" s="85"/>
      <c r="C459" s="64"/>
      <c r="D459" s="86"/>
      <c r="E459" s="80"/>
      <c r="F459" s="80"/>
      <c r="G459" s="80"/>
      <c r="H459" s="67"/>
      <c r="I459" s="28" t="str">
        <f>IF(H459="","",VLOOKUP(H459,'BPU Alimentaires'!$C$13:$D$16,2,FALSE))</f>
        <v/>
      </c>
      <c r="J459" s="27" t="str">
        <f t="shared" si="9"/>
        <v/>
      </c>
    </row>
    <row r="460" spans="2:10" ht="15" customHeight="1" x14ac:dyDescent="0.25">
      <c r="B460" s="85"/>
      <c r="C460" s="64"/>
      <c r="D460" s="86"/>
      <c r="E460" s="80"/>
      <c r="F460" s="80"/>
      <c r="G460" s="80"/>
      <c r="H460" s="67"/>
      <c r="I460" s="28" t="str">
        <f>IF(H460="","",VLOOKUP(H460,'BPU Alimentaires'!$C$13:$D$16,2,FALSE))</f>
        <v/>
      </c>
      <c r="J460" s="27" t="str">
        <f t="shared" si="9"/>
        <v/>
      </c>
    </row>
    <row r="461" spans="2:10" ht="15" customHeight="1" x14ac:dyDescent="0.25">
      <c r="B461" s="85"/>
      <c r="C461" s="64"/>
      <c r="D461" s="86"/>
      <c r="E461" s="80"/>
      <c r="F461" s="67"/>
      <c r="G461" s="80"/>
      <c r="H461" s="67"/>
      <c r="I461" s="28" t="str">
        <f>IF(H461="","",VLOOKUP(H461,'BPU Alimentaires'!$C$13:$D$16,2,FALSE))</f>
        <v/>
      </c>
      <c r="J461" s="27" t="str">
        <f t="shared" si="9"/>
        <v/>
      </c>
    </row>
    <row r="462" spans="2:10" ht="15" customHeight="1" x14ac:dyDescent="0.25">
      <c r="B462" s="85"/>
      <c r="C462" s="64"/>
      <c r="D462" s="86"/>
      <c r="E462" s="80"/>
      <c r="F462" s="67"/>
      <c r="G462" s="80"/>
      <c r="H462" s="67"/>
      <c r="I462" s="28" t="str">
        <f>IF(H462="","",VLOOKUP(H462,'BPU Alimentaires'!$C$13:$D$16,2,FALSE))</f>
        <v/>
      </c>
      <c r="J462" s="27" t="str">
        <f t="shared" si="9"/>
        <v/>
      </c>
    </row>
    <row r="463" spans="2:10" ht="15" customHeight="1" x14ac:dyDescent="0.25">
      <c r="B463" s="85"/>
      <c r="C463" s="64"/>
      <c r="D463" s="86"/>
      <c r="E463" s="80"/>
      <c r="F463" s="80"/>
      <c r="G463" s="80"/>
      <c r="H463" s="67"/>
      <c r="I463" s="28" t="str">
        <f>IF(H463="","",VLOOKUP(H463,'BPU Alimentaires'!$C$13:$D$16,2,FALSE))</f>
        <v/>
      </c>
      <c r="J463" s="27" t="str">
        <f t="shared" si="9"/>
        <v/>
      </c>
    </row>
    <row r="464" spans="2:10" ht="15" customHeight="1" x14ac:dyDescent="0.25">
      <c r="B464" s="85"/>
      <c r="C464" s="64"/>
      <c r="D464" s="86"/>
      <c r="E464" s="80"/>
      <c r="F464" s="80"/>
      <c r="G464" s="80"/>
      <c r="H464" s="67"/>
      <c r="I464" s="28" t="str">
        <f>IF(H464="","",VLOOKUP(H464,'BPU Alimentaires'!$C$13:$D$16,2,FALSE))</f>
        <v/>
      </c>
      <c r="J464" s="27" t="str">
        <f t="shared" si="9"/>
        <v/>
      </c>
    </row>
    <row r="465" spans="2:10" ht="15" customHeight="1" x14ac:dyDescent="0.25">
      <c r="B465" s="85"/>
      <c r="C465" s="64"/>
      <c r="D465" s="86"/>
      <c r="E465" s="80"/>
      <c r="F465" s="80"/>
      <c r="G465" s="80"/>
      <c r="H465" s="67"/>
      <c r="I465" s="28" t="str">
        <f>IF(H465="","",VLOOKUP(H465,'BPU Alimentaires'!$C$13:$D$16,2,FALSE))</f>
        <v/>
      </c>
      <c r="J465" s="27" t="str">
        <f t="shared" si="9"/>
        <v/>
      </c>
    </row>
    <row r="466" spans="2:10" ht="15" customHeight="1" x14ac:dyDescent="0.25">
      <c r="B466" s="85"/>
      <c r="C466" s="64"/>
      <c r="D466" s="86"/>
      <c r="E466" s="80"/>
      <c r="F466" s="80"/>
      <c r="G466" s="80"/>
      <c r="H466" s="67"/>
      <c r="I466" s="28" t="str">
        <f>IF(H466="","",VLOOKUP(H466,'BPU Alimentaires'!$C$13:$D$16,2,FALSE))</f>
        <v/>
      </c>
      <c r="J466" s="27" t="str">
        <f t="shared" si="9"/>
        <v/>
      </c>
    </row>
    <row r="467" spans="2:10" ht="15" customHeight="1" x14ac:dyDescent="0.25">
      <c r="B467" s="85"/>
      <c r="C467" s="64"/>
      <c r="D467" s="86"/>
      <c r="E467" s="80"/>
      <c r="F467" s="80"/>
      <c r="G467" s="80"/>
      <c r="H467" s="67"/>
      <c r="I467" s="28" t="str">
        <f>IF(H467="","",VLOOKUP(H467,'BPU Alimentaires'!$C$13:$D$16,2,FALSE))</f>
        <v/>
      </c>
      <c r="J467" s="27" t="str">
        <f t="shared" si="9"/>
        <v/>
      </c>
    </row>
    <row r="468" spans="2:10" ht="15" customHeight="1" x14ac:dyDescent="0.25">
      <c r="B468" s="85"/>
      <c r="C468" s="64"/>
      <c r="D468" s="86"/>
      <c r="E468" s="80"/>
      <c r="F468" s="80"/>
      <c r="G468" s="80"/>
      <c r="H468" s="67"/>
      <c r="I468" s="28" t="str">
        <f>IF(H468="","",VLOOKUP(H468,'BPU Alimentaires'!$C$13:$D$16,2,FALSE))</f>
        <v/>
      </c>
      <c r="J468" s="27" t="str">
        <f t="shared" si="9"/>
        <v/>
      </c>
    </row>
    <row r="469" spans="2:10" ht="15" customHeight="1" x14ac:dyDescent="0.25">
      <c r="B469" s="85"/>
      <c r="C469" s="64"/>
      <c r="D469" s="86"/>
      <c r="E469" s="80"/>
      <c r="F469" s="80"/>
      <c r="G469" s="80"/>
      <c r="H469" s="67"/>
      <c r="I469" s="28" t="str">
        <f>IF(H469="","",VLOOKUP(H469,'BPU Alimentaires'!$C$13:$D$16,2,FALSE))</f>
        <v/>
      </c>
      <c r="J469" s="27" t="str">
        <f t="shared" si="9"/>
        <v/>
      </c>
    </row>
    <row r="470" spans="2:10" ht="15" customHeight="1" x14ac:dyDescent="0.25">
      <c r="B470" s="85"/>
      <c r="C470" s="64"/>
      <c r="D470" s="86"/>
      <c r="E470" s="80"/>
      <c r="F470" s="67"/>
      <c r="G470" s="80"/>
      <c r="H470" s="67"/>
      <c r="I470" s="28" t="str">
        <f>IF(H470="","",VLOOKUP(H470,'BPU Alimentaires'!$C$13:$D$16,2,FALSE))</f>
        <v/>
      </c>
      <c r="J470" s="27" t="str">
        <f t="shared" si="9"/>
        <v/>
      </c>
    </row>
    <row r="471" spans="2:10" ht="15" customHeight="1" x14ac:dyDescent="0.25">
      <c r="B471" s="85"/>
      <c r="C471" s="64"/>
      <c r="D471" s="86"/>
      <c r="E471" s="80"/>
      <c r="F471" s="67"/>
      <c r="G471" s="80"/>
      <c r="H471" s="67"/>
      <c r="I471" s="28" t="str">
        <f>IF(H471="","",VLOOKUP(H471,'BPU Alimentaires'!$C$13:$D$16,2,FALSE))</f>
        <v/>
      </c>
      <c r="J471" s="27" t="str">
        <f t="shared" si="9"/>
        <v/>
      </c>
    </row>
    <row r="472" spans="2:10" ht="15" customHeight="1" x14ac:dyDescent="0.25">
      <c r="B472" s="85"/>
      <c r="C472" s="64"/>
      <c r="D472" s="86"/>
      <c r="E472" s="80"/>
      <c r="F472" s="80"/>
      <c r="G472" s="80"/>
      <c r="H472" s="67"/>
      <c r="I472" s="28" t="str">
        <f>IF(H472="","",VLOOKUP(H472,'BPU Alimentaires'!$C$13:$D$16,2,FALSE))</f>
        <v/>
      </c>
      <c r="J472" s="27" t="str">
        <f t="shared" si="9"/>
        <v/>
      </c>
    </row>
    <row r="473" spans="2:10" ht="15" customHeight="1" x14ac:dyDescent="0.25">
      <c r="B473" s="85"/>
      <c r="C473" s="64"/>
      <c r="D473" s="86"/>
      <c r="E473" s="80"/>
      <c r="F473" s="80"/>
      <c r="G473" s="80"/>
      <c r="H473" s="67"/>
      <c r="I473" s="28" t="str">
        <f>IF(H473="","",VLOOKUP(H473,'BPU Alimentaires'!$C$13:$D$16,2,FALSE))</f>
        <v/>
      </c>
      <c r="J473" s="27" t="str">
        <f t="shared" si="9"/>
        <v/>
      </c>
    </row>
    <row r="474" spans="2:10" ht="15" customHeight="1" x14ac:dyDescent="0.25">
      <c r="B474" s="85"/>
      <c r="C474" s="64"/>
      <c r="D474" s="86"/>
      <c r="E474" s="80"/>
      <c r="F474" s="80"/>
      <c r="G474" s="80"/>
      <c r="H474" s="67"/>
      <c r="I474" s="28" t="str">
        <f>IF(H474="","",VLOOKUP(H474,'BPU Alimentaires'!$C$13:$D$16,2,FALSE))</f>
        <v/>
      </c>
      <c r="J474" s="27" t="str">
        <f t="shared" si="9"/>
        <v/>
      </c>
    </row>
    <row r="475" spans="2:10" ht="15" customHeight="1" x14ac:dyDescent="0.25">
      <c r="B475" s="85"/>
      <c r="C475" s="64"/>
      <c r="D475" s="86"/>
      <c r="E475" s="80"/>
      <c r="F475" s="80"/>
      <c r="G475" s="80"/>
      <c r="H475" s="67"/>
      <c r="I475" s="28" t="str">
        <f>IF(H475="","",VLOOKUP(H475,'BPU Alimentaires'!$C$13:$D$16,2,FALSE))</f>
        <v/>
      </c>
      <c r="J475" s="27" t="str">
        <f t="shared" si="9"/>
        <v/>
      </c>
    </row>
    <row r="476" spans="2:10" ht="15" customHeight="1" x14ac:dyDescent="0.25">
      <c r="B476" s="85"/>
      <c r="C476" s="64"/>
      <c r="D476" s="86"/>
      <c r="E476" s="80"/>
      <c r="F476" s="80"/>
      <c r="G476" s="80"/>
      <c r="H476" s="67"/>
      <c r="I476" s="28" t="str">
        <f>IF(H476="","",VLOOKUP(H476,'BPU Alimentaires'!$C$13:$D$16,2,FALSE))</f>
        <v/>
      </c>
      <c r="J476" s="27" t="str">
        <f t="shared" si="9"/>
        <v/>
      </c>
    </row>
    <row r="477" spans="2:10" ht="15" customHeight="1" x14ac:dyDescent="0.25">
      <c r="B477" s="85"/>
      <c r="C477" s="64"/>
      <c r="D477" s="86"/>
      <c r="E477" s="80"/>
      <c r="F477" s="80"/>
      <c r="G477" s="80"/>
      <c r="H477" s="67"/>
      <c r="I477" s="28" t="str">
        <f>IF(H477="","",VLOOKUP(H477,'BPU Alimentaires'!$C$13:$D$16,2,FALSE))</f>
        <v/>
      </c>
      <c r="J477" s="27" t="str">
        <f t="shared" si="9"/>
        <v/>
      </c>
    </row>
    <row r="478" spans="2:10" ht="15" customHeight="1" x14ac:dyDescent="0.25">
      <c r="B478" s="85"/>
      <c r="C478" s="64"/>
      <c r="D478" s="86"/>
      <c r="E478" s="80"/>
      <c r="F478" s="67"/>
      <c r="G478" s="80"/>
      <c r="H478" s="67"/>
      <c r="I478" s="28" t="str">
        <f>IF(H478="","",VLOOKUP(H478,'BPU Alimentaires'!$C$13:$D$16,2,FALSE))</f>
        <v/>
      </c>
      <c r="J478" s="27" t="str">
        <f t="shared" si="9"/>
        <v/>
      </c>
    </row>
    <row r="479" spans="2:10" ht="15" customHeight="1" x14ac:dyDescent="0.25">
      <c r="B479" s="85"/>
      <c r="C479" s="64"/>
      <c r="D479" s="86"/>
      <c r="E479" s="80"/>
      <c r="F479" s="80"/>
      <c r="G479" s="80"/>
      <c r="H479" s="67"/>
      <c r="I479" s="28" t="str">
        <f>IF(H479="","",VLOOKUP(H479,'BPU Alimentaires'!$C$13:$D$16,2,FALSE))</f>
        <v/>
      </c>
      <c r="J479" s="27" t="str">
        <f t="shared" si="9"/>
        <v/>
      </c>
    </row>
    <row r="480" spans="2:10" ht="15" customHeight="1" x14ac:dyDescent="0.25">
      <c r="B480" s="83"/>
      <c r="C480" s="64"/>
      <c r="D480" s="86"/>
      <c r="E480" s="80"/>
      <c r="F480" s="80"/>
      <c r="G480" s="80"/>
      <c r="H480" s="67"/>
      <c r="I480" s="76"/>
      <c r="J480" s="77"/>
    </row>
    <row r="481" spans="2:10" ht="15" customHeight="1" x14ac:dyDescent="0.25">
      <c r="B481" s="83"/>
      <c r="C481" s="64"/>
      <c r="D481" s="86"/>
      <c r="E481" s="80"/>
      <c r="F481" s="80"/>
      <c r="G481" s="80"/>
      <c r="H481" s="67"/>
      <c r="I481" s="28"/>
      <c r="J481" s="27"/>
    </row>
    <row r="482" spans="2:10" ht="15" customHeight="1" x14ac:dyDescent="0.25">
      <c r="B482" s="83"/>
      <c r="C482" s="64"/>
      <c r="D482" s="86"/>
      <c r="E482" s="80"/>
      <c r="F482" s="80"/>
      <c r="G482" s="80"/>
      <c r="H482" s="67"/>
      <c r="I482" s="28"/>
      <c r="J482" s="27"/>
    </row>
    <row r="483" spans="2:10" ht="15" customHeight="1" x14ac:dyDescent="0.25">
      <c r="B483" s="83"/>
      <c r="C483" s="64"/>
      <c r="D483" s="86"/>
      <c r="E483" s="80"/>
      <c r="F483" s="80"/>
      <c r="G483" s="80"/>
      <c r="H483" s="67"/>
      <c r="I483" s="28"/>
      <c r="J483" s="27"/>
    </row>
    <row r="484" spans="2:10" ht="15" customHeight="1" x14ac:dyDescent="0.25">
      <c r="B484" s="24"/>
    </row>
    <row r="485" spans="2:10" ht="15" customHeight="1" x14ac:dyDescent="0.25">
      <c r="B485" s="24"/>
    </row>
    <row r="486" spans="2:10" hidden="1" x14ac:dyDescent="0.25">
      <c r="B486" s="25" t="s">
        <v>64</v>
      </c>
      <c r="H486" s="51">
        <v>1</v>
      </c>
    </row>
    <row r="487" spans="2:10" hidden="1" x14ac:dyDescent="0.25">
      <c r="B487" s="25" t="s">
        <v>70</v>
      </c>
      <c r="H487" s="51">
        <v>2</v>
      </c>
    </row>
    <row r="488" spans="2:10" hidden="1" x14ac:dyDescent="0.25">
      <c r="B488" s="25" t="s">
        <v>91</v>
      </c>
      <c r="H488" s="51">
        <v>3</v>
      </c>
    </row>
    <row r="489" spans="2:10" hidden="1" x14ac:dyDescent="0.25">
      <c r="B489" s="25" t="s">
        <v>102</v>
      </c>
      <c r="H489" s="51">
        <v>4</v>
      </c>
    </row>
    <row r="490" spans="2:10" hidden="1" x14ac:dyDescent="0.25">
      <c r="B490" s="25" t="s">
        <v>114</v>
      </c>
    </row>
    <row r="491" spans="2:10" hidden="1" x14ac:dyDescent="0.25">
      <c r="B491" t="s">
        <v>124</v>
      </c>
    </row>
    <row r="492" spans="2:10" hidden="1" x14ac:dyDescent="0.25">
      <c r="B492" t="s">
        <v>152</v>
      </c>
    </row>
    <row r="493" spans="2:10" hidden="1" x14ac:dyDescent="0.25">
      <c r="B493" t="s">
        <v>159</v>
      </c>
    </row>
    <row r="494" spans="2:10" hidden="1" x14ac:dyDescent="0.25">
      <c r="B494" t="s">
        <v>167</v>
      </c>
    </row>
    <row r="495" spans="2:10" hidden="1" x14ac:dyDescent="0.25">
      <c r="B495" t="s">
        <v>180</v>
      </c>
    </row>
    <row r="496" spans="2:10" hidden="1" x14ac:dyDescent="0.25">
      <c r="B496" t="s">
        <v>197</v>
      </c>
    </row>
    <row r="497" spans="2:2" hidden="1" x14ac:dyDescent="0.25">
      <c r="B497" t="s">
        <v>198</v>
      </c>
    </row>
    <row r="498" spans="2:2" hidden="1" x14ac:dyDescent="0.25">
      <c r="B498" t="s">
        <v>199</v>
      </c>
    </row>
    <row r="499" spans="2:2" hidden="1" x14ac:dyDescent="0.25">
      <c r="B499" t="s">
        <v>200</v>
      </c>
    </row>
    <row r="500" spans="2:2" hidden="1" x14ac:dyDescent="0.25">
      <c r="B500" t="s">
        <v>138</v>
      </c>
    </row>
    <row r="501" spans="2:2" hidden="1" x14ac:dyDescent="0.25">
      <c r="B501" t="s">
        <v>201</v>
      </c>
    </row>
    <row r="502" spans="2:2" hidden="1" x14ac:dyDescent="0.25">
      <c r="B502" t="s">
        <v>202</v>
      </c>
    </row>
    <row r="503" spans="2:2" hidden="1" x14ac:dyDescent="0.25">
      <c r="B503" s="1" t="s">
        <v>203</v>
      </c>
    </row>
  </sheetData>
  <mergeCells count="7">
    <mergeCell ref="B2:J2"/>
    <mergeCell ref="B4:J4"/>
    <mergeCell ref="B8:B9"/>
    <mergeCell ref="C8:C9"/>
    <mergeCell ref="D8:D9"/>
    <mergeCell ref="E8:G8"/>
    <mergeCell ref="H8:J8"/>
  </mergeCells>
  <phoneticPr fontId="5" type="noConversion"/>
  <dataValidations count="3">
    <dataValidation type="list" allowBlank="1" showInputMessage="1" showErrorMessage="1" sqref="B480:B483 B251:B257 B278:B289 B310:B323 B11:B230" xr:uid="{65652F21-D098-4BB0-B36B-6A821394FABB}">
      <formula1>$B$486:$B$502</formula1>
    </dataValidation>
    <dataValidation type="list" allowBlank="1" showInputMessage="1" showErrorMessage="1" sqref="B258:B277 B290:B309 B231:B250 B324:B343" xr:uid="{33D086BD-7F3A-415C-8361-0D519B289C96}">
      <formula1>$B$502:$B$518</formula1>
    </dataValidation>
    <dataValidation type="list" allowBlank="1" showInputMessage="1" showErrorMessage="1" sqref="H11:H483" xr:uid="{F4213536-E18E-4D24-8E9F-17F4B530DBC9}">
      <formula1>$P$10:$P$13</formula1>
    </dataValidation>
  </dataValidations>
  <pageMargins left="0.7" right="0.7" top="0.75" bottom="0.75" header="0.3" footer="0.3"/>
  <pageSetup paperSize="9" scale="40" orientation="portrait" r:id="rId1"/>
  <rowBreaks count="1" manualBreakCount="1">
    <brk id="108" max="10"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89184-E929-46A3-934C-ADC15A56609E}">
  <dimension ref="B1:J126"/>
  <sheetViews>
    <sheetView showGridLines="0" zoomScale="90" zoomScaleNormal="90" zoomScaleSheetLayoutView="66" workbookViewId="0">
      <selection activeCell="N111" sqref="N111"/>
    </sheetView>
  </sheetViews>
  <sheetFormatPr baseColWidth="10" defaultColWidth="11.453125" defaultRowHeight="12.5" x14ac:dyDescent="0.25"/>
  <cols>
    <col min="1" max="1" width="1.1796875" customWidth="1"/>
    <col min="2" max="3" width="38.54296875" customWidth="1"/>
    <col min="4" max="4" width="19.26953125" style="51" customWidth="1"/>
    <col min="5" max="7" width="11.453125" style="51"/>
    <col min="8" max="8" width="16.1796875" style="51" bestFit="1" customWidth="1"/>
    <col min="10" max="10" width="14.453125" bestFit="1" customWidth="1"/>
    <col min="11" max="11" width="1.1796875" customWidth="1"/>
    <col min="12" max="12" width="11.453125" customWidth="1"/>
  </cols>
  <sheetData>
    <row r="1" spans="2:10" ht="84" customHeight="1" x14ac:dyDescent="0.3">
      <c r="B1" s="3"/>
      <c r="C1" s="3"/>
      <c r="D1" s="45"/>
      <c r="E1" s="45"/>
      <c r="F1" s="39"/>
      <c r="G1" s="39"/>
      <c r="H1" s="39"/>
      <c r="I1" s="3"/>
      <c r="J1" s="3"/>
    </row>
    <row r="2" spans="2:10" ht="20" x14ac:dyDescent="0.25">
      <c r="B2" s="210" t="s">
        <v>204</v>
      </c>
      <c r="C2" s="210"/>
      <c r="D2" s="210"/>
      <c r="E2" s="210"/>
      <c r="F2" s="210"/>
      <c r="G2" s="210"/>
      <c r="H2" s="210"/>
      <c r="I2" s="210"/>
      <c r="J2" s="210"/>
    </row>
    <row r="3" spans="2:10" ht="14" x14ac:dyDescent="0.3">
      <c r="B3" s="3"/>
      <c r="C3" s="3"/>
      <c r="D3" s="45"/>
      <c r="E3" s="45"/>
      <c r="F3" s="39"/>
      <c r="G3" s="39"/>
      <c r="H3" s="39"/>
      <c r="I3" s="3"/>
      <c r="J3" s="3"/>
    </row>
    <row r="4" spans="2:10" ht="200.15" customHeight="1" x14ac:dyDescent="0.25">
      <c r="B4" s="213" t="s">
        <v>33</v>
      </c>
      <c r="C4" s="213"/>
      <c r="D4" s="213"/>
      <c r="E4" s="213"/>
      <c r="F4" s="213"/>
      <c r="G4" s="213"/>
      <c r="H4" s="213"/>
      <c r="I4" s="213"/>
      <c r="J4" s="213"/>
    </row>
    <row r="5" spans="2:10" x14ac:dyDescent="0.25">
      <c r="B5" s="1"/>
    </row>
    <row r="6" spans="2:10" s="29" customFormat="1" ht="20.149999999999999" customHeight="1" x14ac:dyDescent="0.25">
      <c r="B6" s="57" t="s">
        <v>205</v>
      </c>
      <c r="C6" s="92"/>
      <c r="D6" s="93"/>
      <c r="E6" s="93"/>
      <c r="F6" s="93"/>
      <c r="G6" s="93"/>
      <c r="H6" s="93"/>
      <c r="I6" s="92"/>
      <c r="J6" s="92"/>
    </row>
    <row r="8" spans="2:10" ht="34.5" customHeight="1" x14ac:dyDescent="0.25">
      <c r="B8" s="214" t="s">
        <v>35</v>
      </c>
      <c r="C8" s="214" t="s">
        <v>36</v>
      </c>
      <c r="D8" s="214" t="s">
        <v>37</v>
      </c>
      <c r="E8" s="214" t="s">
        <v>38</v>
      </c>
      <c r="F8" s="214"/>
      <c r="G8" s="214"/>
      <c r="H8" s="214" t="s">
        <v>39</v>
      </c>
      <c r="I8" s="214"/>
      <c r="J8" s="214"/>
    </row>
    <row r="9" spans="2:10" ht="34.5" customHeight="1" x14ac:dyDescent="0.25">
      <c r="B9" s="214"/>
      <c r="C9" s="215"/>
      <c r="D9" s="215"/>
      <c r="E9" s="120" t="s">
        <v>40</v>
      </c>
      <c r="F9" s="120" t="s">
        <v>41</v>
      </c>
      <c r="G9" s="120" t="s">
        <v>42</v>
      </c>
      <c r="H9" s="120" t="s">
        <v>43</v>
      </c>
      <c r="I9" s="119" t="s">
        <v>44</v>
      </c>
      <c r="J9" s="119" t="s">
        <v>45</v>
      </c>
    </row>
    <row r="10" spans="2:10" x14ac:dyDescent="0.25">
      <c r="B10" s="41" t="s">
        <v>206</v>
      </c>
      <c r="C10" s="41" t="s">
        <v>207</v>
      </c>
      <c r="D10" s="91" t="s">
        <v>48</v>
      </c>
      <c r="E10" s="67"/>
      <c r="F10" s="67"/>
      <c r="G10" s="67"/>
      <c r="H10" s="67"/>
      <c r="I10" s="28" t="str">
        <f>IF(H10="","",VLOOKUP(H10,'BPU Alimentaires'!$C$17:$D$20,2,FALSE))</f>
        <v/>
      </c>
      <c r="J10" s="27" t="str">
        <f t="shared" ref="J10" si="0">IF(I10="","",ROUND(I10*1.1,2))</f>
        <v/>
      </c>
    </row>
    <row r="11" spans="2:10" x14ac:dyDescent="0.25">
      <c r="B11" s="41" t="s">
        <v>206</v>
      </c>
      <c r="C11" s="41" t="s">
        <v>208</v>
      </c>
      <c r="D11" s="91" t="s">
        <v>50</v>
      </c>
      <c r="E11" s="67"/>
      <c r="F11" s="67"/>
      <c r="G11" s="67"/>
      <c r="H11" s="67"/>
      <c r="I11" s="28" t="str">
        <f>IF(H11="","",VLOOKUP(H11,'BPU Alimentaires'!$C$17:$D$20,2,FALSE))</f>
        <v/>
      </c>
      <c r="J11" s="27" t="str">
        <f t="shared" ref="J11:J69" si="1">IF(I11="","",ROUND(I11*1.1,2))</f>
        <v/>
      </c>
    </row>
    <row r="12" spans="2:10" x14ac:dyDescent="0.25">
      <c r="B12" s="87" t="s">
        <v>206</v>
      </c>
      <c r="C12" s="87" t="s">
        <v>209</v>
      </c>
      <c r="D12" s="91" t="s">
        <v>52</v>
      </c>
      <c r="E12" s="67"/>
      <c r="F12" s="67"/>
      <c r="G12" s="67"/>
      <c r="H12" s="67"/>
      <c r="I12" s="28" t="str">
        <f>IF(H12="","",VLOOKUP(H12,'BPU Alimentaires'!$C$17:$D$20,2,FALSE))</f>
        <v/>
      </c>
      <c r="J12" s="27" t="str">
        <f t="shared" si="1"/>
        <v/>
      </c>
    </row>
    <row r="13" spans="2:10" x14ac:dyDescent="0.25">
      <c r="B13" s="64"/>
      <c r="C13" s="88"/>
      <c r="D13" s="89"/>
      <c r="E13" s="80"/>
      <c r="F13" s="80"/>
      <c r="G13" s="80"/>
      <c r="H13" s="80"/>
      <c r="I13" s="28" t="str">
        <f>IF(H13="","",VLOOKUP(H13,'BPU Alimentaires'!$C$17:$D$20,2,FALSE))</f>
        <v/>
      </c>
      <c r="J13" s="27" t="str">
        <f t="shared" si="1"/>
        <v/>
      </c>
    </row>
    <row r="14" spans="2:10" x14ac:dyDescent="0.25">
      <c r="B14" s="64"/>
      <c r="C14" s="88"/>
      <c r="D14" s="89"/>
      <c r="E14" s="80"/>
      <c r="F14" s="80"/>
      <c r="G14" s="80"/>
      <c r="H14" s="80"/>
      <c r="I14" s="28" t="str">
        <f>IF(H14="","",VLOOKUP(H14,'BPU Alimentaires'!$C$17:$D$20,2,FALSE))</f>
        <v/>
      </c>
      <c r="J14" s="27" t="str">
        <f t="shared" si="1"/>
        <v/>
      </c>
    </row>
    <row r="15" spans="2:10" x14ac:dyDescent="0.25">
      <c r="B15" s="64"/>
      <c r="C15" s="88"/>
      <c r="D15" s="89"/>
      <c r="E15" s="80"/>
      <c r="F15" s="80"/>
      <c r="G15" s="80"/>
      <c r="H15" s="80"/>
      <c r="I15" s="28" t="str">
        <f>IF(H15="","",VLOOKUP(H15,'BPU Alimentaires'!$C$17:$D$20,2,FALSE))</f>
        <v/>
      </c>
      <c r="J15" s="27" t="str">
        <f t="shared" si="1"/>
        <v/>
      </c>
    </row>
    <row r="16" spans="2:10" x14ac:dyDescent="0.25">
      <c r="B16" s="64"/>
      <c r="C16" s="88"/>
      <c r="D16" s="89"/>
      <c r="E16" s="80"/>
      <c r="F16" s="80"/>
      <c r="G16" s="80"/>
      <c r="H16" s="80"/>
      <c r="I16" s="28" t="str">
        <f>IF(H16="","",VLOOKUP(H16,'BPU Alimentaires'!$C$17:$D$20,2,FALSE))</f>
        <v/>
      </c>
      <c r="J16" s="27" t="str">
        <f t="shared" si="1"/>
        <v/>
      </c>
    </row>
    <row r="17" spans="2:10" x14ac:dyDescent="0.25">
      <c r="B17" s="64"/>
      <c r="C17" s="88"/>
      <c r="D17" s="89"/>
      <c r="E17" s="80"/>
      <c r="F17" s="80"/>
      <c r="G17" s="80"/>
      <c r="H17" s="80"/>
      <c r="I17" s="28" t="str">
        <f>IF(H17="","",VLOOKUP(H17,'BPU Alimentaires'!$C$17:$D$20,2,FALSE))</f>
        <v/>
      </c>
      <c r="J17" s="27" t="str">
        <f t="shared" si="1"/>
        <v/>
      </c>
    </row>
    <row r="18" spans="2:10" x14ac:dyDescent="0.25">
      <c r="B18" s="64"/>
      <c r="C18" s="88"/>
      <c r="D18" s="89"/>
      <c r="E18" s="80"/>
      <c r="F18" s="80"/>
      <c r="G18" s="80"/>
      <c r="H18" s="80"/>
      <c r="I18" s="28" t="str">
        <f>IF(H18="","",VLOOKUP(H18,'BPU Alimentaires'!$C$17:$D$20,2,FALSE))</f>
        <v/>
      </c>
      <c r="J18" s="27" t="str">
        <f t="shared" si="1"/>
        <v/>
      </c>
    </row>
    <row r="19" spans="2:10" x14ac:dyDescent="0.25">
      <c r="B19" s="64"/>
      <c r="C19" s="88"/>
      <c r="D19" s="89"/>
      <c r="E19" s="80"/>
      <c r="F19" s="80"/>
      <c r="G19" s="80"/>
      <c r="H19" s="80"/>
      <c r="I19" s="28" t="str">
        <f>IF(H19="","",VLOOKUP(H19,'BPU Alimentaires'!$C$17:$D$20,2,FALSE))</f>
        <v/>
      </c>
      <c r="J19" s="27" t="str">
        <f t="shared" si="1"/>
        <v/>
      </c>
    </row>
    <row r="20" spans="2:10" x14ac:dyDescent="0.25">
      <c r="B20" s="64"/>
      <c r="C20" s="88"/>
      <c r="D20" s="89"/>
      <c r="E20" s="80"/>
      <c r="F20" s="80"/>
      <c r="G20" s="80"/>
      <c r="H20" s="80"/>
      <c r="I20" s="28" t="str">
        <f>IF(H20="","",VLOOKUP(H20,'BPU Alimentaires'!$C$17:$D$20,2,FALSE))</f>
        <v/>
      </c>
      <c r="J20" s="27" t="str">
        <f t="shared" si="1"/>
        <v/>
      </c>
    </row>
    <row r="21" spans="2:10" x14ac:dyDescent="0.25">
      <c r="B21" s="64"/>
      <c r="C21" s="88"/>
      <c r="D21" s="89"/>
      <c r="E21" s="80"/>
      <c r="F21" s="80"/>
      <c r="G21" s="80"/>
      <c r="H21" s="80"/>
      <c r="I21" s="28" t="str">
        <f>IF(H21="","",VLOOKUP(H21,'BPU Alimentaires'!$C$17:$D$20,2,FALSE))</f>
        <v/>
      </c>
      <c r="J21" s="27" t="str">
        <f t="shared" si="1"/>
        <v/>
      </c>
    </row>
    <row r="22" spans="2:10" x14ac:dyDescent="0.25">
      <c r="B22" s="64"/>
      <c r="C22" s="88"/>
      <c r="D22" s="89"/>
      <c r="E22" s="80"/>
      <c r="F22" s="80"/>
      <c r="G22" s="80"/>
      <c r="H22" s="80"/>
      <c r="I22" s="28" t="str">
        <f>IF(H22="","",VLOOKUP(H22,'BPU Alimentaires'!$C$17:$D$20,2,FALSE))</f>
        <v/>
      </c>
      <c r="J22" s="27" t="str">
        <f t="shared" si="1"/>
        <v/>
      </c>
    </row>
    <row r="23" spans="2:10" x14ac:dyDescent="0.25">
      <c r="B23" s="64"/>
      <c r="C23" s="88"/>
      <c r="D23" s="89"/>
      <c r="E23" s="80"/>
      <c r="F23" s="80"/>
      <c r="G23" s="80"/>
      <c r="H23" s="80"/>
      <c r="I23" s="28" t="str">
        <f>IF(H23="","",VLOOKUP(H23,'BPU Alimentaires'!$C$17:$D$20,2,FALSE))</f>
        <v/>
      </c>
      <c r="J23" s="27" t="str">
        <f t="shared" si="1"/>
        <v/>
      </c>
    </row>
    <row r="24" spans="2:10" x14ac:dyDescent="0.25">
      <c r="B24" s="64"/>
      <c r="C24" s="88"/>
      <c r="D24" s="90"/>
      <c r="E24" s="80"/>
      <c r="F24" s="80"/>
      <c r="G24" s="80"/>
      <c r="H24" s="80"/>
      <c r="I24" s="28" t="str">
        <f>IF(H24="","",VLOOKUP(H24,'BPU Alimentaires'!$C$17:$D$20,2,FALSE))</f>
        <v/>
      </c>
      <c r="J24" s="27" t="str">
        <f t="shared" si="1"/>
        <v/>
      </c>
    </row>
    <row r="25" spans="2:10" x14ac:dyDescent="0.25">
      <c r="B25" s="64"/>
      <c r="C25" s="88"/>
      <c r="D25" s="89"/>
      <c r="E25" s="80"/>
      <c r="F25" s="80"/>
      <c r="G25" s="80"/>
      <c r="H25" s="80"/>
      <c r="I25" s="28" t="str">
        <f>IF(H25="","",VLOOKUP(H25,'BPU Alimentaires'!$C$17:$D$20,2,FALSE))</f>
        <v/>
      </c>
      <c r="J25" s="27" t="str">
        <f t="shared" si="1"/>
        <v/>
      </c>
    </row>
    <row r="26" spans="2:10" x14ac:dyDescent="0.25">
      <c r="B26" s="64"/>
      <c r="C26" s="88"/>
      <c r="D26" s="89"/>
      <c r="E26" s="80"/>
      <c r="F26" s="80"/>
      <c r="G26" s="80"/>
      <c r="H26" s="80"/>
      <c r="I26" s="28" t="str">
        <f>IF(H26="","",VLOOKUP(H26,'BPU Alimentaires'!$C$17:$D$20,2,FALSE))</f>
        <v/>
      </c>
      <c r="J26" s="27" t="str">
        <f t="shared" si="1"/>
        <v/>
      </c>
    </row>
    <row r="27" spans="2:10" x14ac:dyDescent="0.25">
      <c r="B27" s="64"/>
      <c r="C27" s="88"/>
      <c r="D27" s="89"/>
      <c r="E27" s="80"/>
      <c r="F27" s="80"/>
      <c r="G27" s="80"/>
      <c r="H27" s="80"/>
      <c r="I27" s="28" t="str">
        <f>IF(H27="","",VLOOKUP(H27,'BPU Alimentaires'!$C$17:$D$20,2,FALSE))</f>
        <v/>
      </c>
      <c r="J27" s="27" t="str">
        <f t="shared" si="1"/>
        <v/>
      </c>
    </row>
    <row r="28" spans="2:10" x14ac:dyDescent="0.25">
      <c r="B28" s="64"/>
      <c r="C28" s="88"/>
      <c r="D28" s="89"/>
      <c r="E28" s="80"/>
      <c r="F28" s="80"/>
      <c r="G28" s="80"/>
      <c r="H28" s="80"/>
      <c r="I28" s="28" t="str">
        <f>IF(H28="","",VLOOKUP(H28,'BPU Alimentaires'!$C$17:$D$20,2,FALSE))</f>
        <v/>
      </c>
      <c r="J28" s="27" t="str">
        <f t="shared" si="1"/>
        <v/>
      </c>
    </row>
    <row r="29" spans="2:10" x14ac:dyDescent="0.25">
      <c r="B29" s="64"/>
      <c r="C29" s="88"/>
      <c r="D29" s="89"/>
      <c r="E29" s="80"/>
      <c r="F29" s="80"/>
      <c r="G29" s="80"/>
      <c r="H29" s="80"/>
      <c r="I29" s="28" t="str">
        <f>IF(H29="","",VLOOKUP(H29,'BPU Alimentaires'!$C$17:$D$20,2,FALSE))</f>
        <v/>
      </c>
      <c r="J29" s="27" t="str">
        <f t="shared" si="1"/>
        <v/>
      </c>
    </row>
    <row r="30" spans="2:10" x14ac:dyDescent="0.25">
      <c r="B30" s="64"/>
      <c r="C30" s="88"/>
      <c r="D30" s="89"/>
      <c r="E30" s="80"/>
      <c r="F30" s="80"/>
      <c r="G30" s="80"/>
      <c r="H30" s="80"/>
      <c r="I30" s="28" t="str">
        <f>IF(H30="","",VLOOKUP(H30,'BPU Alimentaires'!$C$17:$D$20,2,FALSE))</f>
        <v/>
      </c>
      <c r="J30" s="27" t="str">
        <f t="shared" si="1"/>
        <v/>
      </c>
    </row>
    <row r="31" spans="2:10" x14ac:dyDescent="0.25">
      <c r="B31" s="64"/>
      <c r="C31" s="88"/>
      <c r="D31" s="89"/>
      <c r="E31" s="80"/>
      <c r="F31" s="80"/>
      <c r="G31" s="80"/>
      <c r="H31" s="80"/>
      <c r="I31" s="28" t="str">
        <f>IF(H31="","",VLOOKUP(H31,'BPU Alimentaires'!$C$17:$D$20,2,FALSE))</f>
        <v/>
      </c>
      <c r="J31" s="27" t="str">
        <f t="shared" si="1"/>
        <v/>
      </c>
    </row>
    <row r="32" spans="2:10" x14ac:dyDescent="0.25">
      <c r="B32" s="64"/>
      <c r="C32" s="88"/>
      <c r="D32" s="89"/>
      <c r="E32" s="80"/>
      <c r="F32" s="80"/>
      <c r="G32" s="80"/>
      <c r="H32" s="80"/>
      <c r="I32" s="28" t="str">
        <f>IF(H32="","",VLOOKUP(H32,'BPU Alimentaires'!$C$17:$D$20,2,FALSE))</f>
        <v/>
      </c>
      <c r="J32" s="27" t="str">
        <f t="shared" si="1"/>
        <v/>
      </c>
    </row>
    <row r="33" spans="2:10" x14ac:dyDescent="0.25">
      <c r="B33" s="64"/>
      <c r="C33" s="88"/>
      <c r="D33" s="89"/>
      <c r="E33" s="80"/>
      <c r="F33" s="80"/>
      <c r="G33" s="80"/>
      <c r="H33" s="80"/>
      <c r="I33" s="28" t="str">
        <f>IF(H33="","",VLOOKUP(H33,'BPU Alimentaires'!$C$17:$D$20,2,FALSE))</f>
        <v/>
      </c>
      <c r="J33" s="27" t="str">
        <f t="shared" si="1"/>
        <v/>
      </c>
    </row>
    <row r="34" spans="2:10" x14ac:dyDescent="0.25">
      <c r="B34" s="64"/>
      <c r="C34" s="88"/>
      <c r="D34" s="89"/>
      <c r="E34" s="80"/>
      <c r="F34" s="80"/>
      <c r="G34" s="80"/>
      <c r="H34" s="80"/>
      <c r="I34" s="28" t="str">
        <f>IF(H34="","",VLOOKUP(H34,'BPU Alimentaires'!$C$17:$D$20,2,FALSE))</f>
        <v/>
      </c>
      <c r="J34" s="27" t="str">
        <f t="shared" si="1"/>
        <v/>
      </c>
    </row>
    <row r="35" spans="2:10" x14ac:dyDescent="0.25">
      <c r="B35" s="64"/>
      <c r="C35" s="88"/>
      <c r="D35" s="89"/>
      <c r="E35" s="80"/>
      <c r="F35" s="80"/>
      <c r="G35" s="80"/>
      <c r="H35" s="80"/>
      <c r="I35" s="28" t="str">
        <f>IF(H35="","",VLOOKUP(H35,'BPU Alimentaires'!$C$17:$D$20,2,FALSE))</f>
        <v/>
      </c>
      <c r="J35" s="27" t="str">
        <f t="shared" si="1"/>
        <v/>
      </c>
    </row>
    <row r="36" spans="2:10" x14ac:dyDescent="0.25">
      <c r="B36" s="64"/>
      <c r="C36" s="88"/>
      <c r="D36" s="89"/>
      <c r="E36" s="80"/>
      <c r="F36" s="80"/>
      <c r="G36" s="80"/>
      <c r="H36" s="80"/>
      <c r="I36" s="28" t="str">
        <f>IF(H36="","",VLOOKUP(H36,'BPU Alimentaires'!$C$17:$D$20,2,FALSE))</f>
        <v/>
      </c>
      <c r="J36" s="27" t="str">
        <f t="shared" si="1"/>
        <v/>
      </c>
    </row>
    <row r="37" spans="2:10" x14ac:dyDescent="0.25">
      <c r="B37" s="64"/>
      <c r="C37" s="88"/>
      <c r="D37" s="89"/>
      <c r="E37" s="80"/>
      <c r="F37" s="80"/>
      <c r="G37" s="80"/>
      <c r="H37" s="80"/>
      <c r="I37" s="28" t="str">
        <f>IF(H37="","",VLOOKUP(H37,'BPU Alimentaires'!$C$17:$D$20,2,FALSE))</f>
        <v/>
      </c>
      <c r="J37" s="27" t="str">
        <f t="shared" si="1"/>
        <v/>
      </c>
    </row>
    <row r="38" spans="2:10" x14ac:dyDescent="0.25">
      <c r="B38" s="64"/>
      <c r="C38" s="88"/>
      <c r="D38" s="89"/>
      <c r="E38" s="80"/>
      <c r="F38" s="80"/>
      <c r="G38" s="80"/>
      <c r="H38" s="80"/>
      <c r="I38" s="28" t="str">
        <f>IF(H38="","",VLOOKUP(H38,'BPU Alimentaires'!$C$17:$D$20,2,FALSE))</f>
        <v/>
      </c>
      <c r="J38" s="27" t="str">
        <f t="shared" si="1"/>
        <v/>
      </c>
    </row>
    <row r="39" spans="2:10" x14ac:dyDescent="0.25">
      <c r="B39" s="64"/>
      <c r="C39" s="88"/>
      <c r="D39" s="89"/>
      <c r="E39" s="80"/>
      <c r="F39" s="80"/>
      <c r="G39" s="80"/>
      <c r="H39" s="80"/>
      <c r="I39" s="28" t="str">
        <f>IF(H39="","",VLOOKUP(H39,'BPU Alimentaires'!$C$17:$D$20,2,FALSE))</f>
        <v/>
      </c>
      <c r="J39" s="27" t="str">
        <f t="shared" si="1"/>
        <v/>
      </c>
    </row>
    <row r="40" spans="2:10" x14ac:dyDescent="0.25">
      <c r="B40" s="64"/>
      <c r="C40" s="88"/>
      <c r="D40" s="89"/>
      <c r="E40" s="80"/>
      <c r="F40" s="80"/>
      <c r="G40" s="80"/>
      <c r="H40" s="80"/>
      <c r="I40" s="28" t="str">
        <f>IF(H40="","",VLOOKUP(H40,'BPU Alimentaires'!$C$17:$D$20,2,FALSE))</f>
        <v/>
      </c>
      <c r="J40" s="27" t="str">
        <f t="shared" si="1"/>
        <v/>
      </c>
    </row>
    <row r="41" spans="2:10" x14ac:dyDescent="0.25">
      <c r="B41" s="64"/>
      <c r="C41" s="88"/>
      <c r="D41" s="89"/>
      <c r="E41" s="80"/>
      <c r="F41" s="80"/>
      <c r="G41" s="80"/>
      <c r="H41" s="80"/>
      <c r="I41" s="28" t="str">
        <f>IF(H41="","",VLOOKUP(H41,'BPU Alimentaires'!$C$17:$D$20,2,FALSE))</f>
        <v/>
      </c>
      <c r="J41" s="27" t="str">
        <f t="shared" si="1"/>
        <v/>
      </c>
    </row>
    <row r="42" spans="2:10" x14ac:dyDescent="0.25">
      <c r="B42" s="64"/>
      <c r="C42" s="88"/>
      <c r="D42" s="89"/>
      <c r="E42" s="80"/>
      <c r="F42" s="80"/>
      <c r="G42" s="80"/>
      <c r="H42" s="80"/>
      <c r="I42" s="28" t="str">
        <f>IF(H42="","",VLOOKUP(H42,'BPU Alimentaires'!$C$17:$D$20,2,FALSE))</f>
        <v/>
      </c>
      <c r="J42" s="27" t="str">
        <f t="shared" si="1"/>
        <v/>
      </c>
    </row>
    <row r="43" spans="2:10" x14ac:dyDescent="0.25">
      <c r="B43" s="64"/>
      <c r="C43" s="88"/>
      <c r="D43" s="89"/>
      <c r="E43" s="80"/>
      <c r="F43" s="80"/>
      <c r="G43" s="80"/>
      <c r="H43" s="80"/>
      <c r="I43" s="28" t="str">
        <f>IF(H43="","",VLOOKUP(H43,'BPU Alimentaires'!$C$17:$D$20,2,FALSE))</f>
        <v/>
      </c>
      <c r="J43" s="27" t="str">
        <f t="shared" si="1"/>
        <v/>
      </c>
    </row>
    <row r="44" spans="2:10" x14ac:dyDescent="0.25">
      <c r="B44" s="64"/>
      <c r="C44" s="88"/>
      <c r="D44" s="89"/>
      <c r="E44" s="80"/>
      <c r="F44" s="80"/>
      <c r="G44" s="80"/>
      <c r="H44" s="80"/>
      <c r="I44" s="28" t="str">
        <f>IF(H44="","",VLOOKUP(H44,'BPU Alimentaires'!$C$17:$D$20,2,FALSE))</f>
        <v/>
      </c>
      <c r="J44" s="27" t="str">
        <f t="shared" si="1"/>
        <v/>
      </c>
    </row>
    <row r="45" spans="2:10" x14ac:dyDescent="0.25">
      <c r="B45" s="64"/>
      <c r="C45" s="88"/>
      <c r="D45" s="89"/>
      <c r="E45" s="80"/>
      <c r="F45" s="80"/>
      <c r="G45" s="80"/>
      <c r="H45" s="80"/>
      <c r="I45" s="28" t="str">
        <f>IF(H45="","",VLOOKUP(H45,'BPU Alimentaires'!$C$17:$D$20,2,FALSE))</f>
        <v/>
      </c>
      <c r="J45" s="27" t="str">
        <f t="shared" si="1"/>
        <v/>
      </c>
    </row>
    <row r="46" spans="2:10" x14ac:dyDescent="0.25">
      <c r="B46" s="64"/>
      <c r="C46" s="88"/>
      <c r="D46" s="89"/>
      <c r="E46" s="80"/>
      <c r="F46" s="80"/>
      <c r="G46" s="80"/>
      <c r="H46" s="80"/>
      <c r="I46" s="28" t="str">
        <f>IF(H46="","",VLOOKUP(H46,'BPU Alimentaires'!$C$17:$D$20,2,FALSE))</f>
        <v/>
      </c>
      <c r="J46" s="27" t="str">
        <f t="shared" si="1"/>
        <v/>
      </c>
    </row>
    <row r="47" spans="2:10" x14ac:dyDescent="0.25">
      <c r="B47" s="64"/>
      <c r="C47" s="88"/>
      <c r="D47" s="89"/>
      <c r="E47" s="80"/>
      <c r="F47" s="80"/>
      <c r="G47" s="80"/>
      <c r="H47" s="80"/>
      <c r="I47" s="28" t="str">
        <f>IF(H47="","",VLOOKUP(H47,'BPU Alimentaires'!$C$17:$D$20,2,FALSE))</f>
        <v/>
      </c>
      <c r="J47" s="27" t="str">
        <f t="shared" si="1"/>
        <v/>
      </c>
    </row>
    <row r="48" spans="2:10" x14ac:dyDescent="0.25">
      <c r="B48" s="64"/>
      <c r="C48" s="88"/>
      <c r="D48" s="89"/>
      <c r="E48" s="80"/>
      <c r="F48" s="80"/>
      <c r="G48" s="80"/>
      <c r="H48" s="80"/>
      <c r="I48" s="28" t="str">
        <f>IF(H48="","",VLOOKUP(H48,'BPU Alimentaires'!$C$17:$D$20,2,FALSE))</f>
        <v/>
      </c>
      <c r="J48" s="27" t="str">
        <f t="shared" si="1"/>
        <v/>
      </c>
    </row>
    <row r="49" spans="2:10" x14ac:dyDescent="0.25">
      <c r="B49" s="64"/>
      <c r="C49" s="88"/>
      <c r="D49" s="89"/>
      <c r="E49" s="80"/>
      <c r="F49" s="80"/>
      <c r="G49" s="80"/>
      <c r="H49" s="80"/>
      <c r="I49" s="28" t="str">
        <f>IF(H49="","",VLOOKUP(H49,'BPU Alimentaires'!$C$17:$D$20,2,FALSE))</f>
        <v/>
      </c>
      <c r="J49" s="27" t="str">
        <f t="shared" si="1"/>
        <v/>
      </c>
    </row>
    <row r="50" spans="2:10" x14ac:dyDescent="0.25">
      <c r="B50" s="64"/>
      <c r="C50" s="88"/>
      <c r="D50" s="89"/>
      <c r="E50" s="80"/>
      <c r="F50" s="80"/>
      <c r="G50" s="80"/>
      <c r="H50" s="80"/>
      <c r="I50" s="28" t="str">
        <f>IF(H50="","",VLOOKUP(H50,'BPU Alimentaires'!$C$17:$D$20,2,FALSE))</f>
        <v/>
      </c>
      <c r="J50" s="27" t="str">
        <f t="shared" si="1"/>
        <v/>
      </c>
    </row>
    <row r="51" spans="2:10" x14ac:dyDescent="0.25">
      <c r="B51" s="64"/>
      <c r="C51" s="88"/>
      <c r="D51" s="89"/>
      <c r="E51" s="80"/>
      <c r="F51" s="80"/>
      <c r="G51" s="80"/>
      <c r="H51" s="80"/>
      <c r="I51" s="28" t="str">
        <f>IF(H51="","",VLOOKUP(H51,'BPU Alimentaires'!$C$17:$D$20,2,FALSE))</f>
        <v/>
      </c>
      <c r="J51" s="27" t="str">
        <f t="shared" si="1"/>
        <v/>
      </c>
    </row>
    <row r="52" spans="2:10" x14ac:dyDescent="0.25">
      <c r="B52" s="64"/>
      <c r="C52" s="88"/>
      <c r="D52" s="89"/>
      <c r="E52" s="80"/>
      <c r="F52" s="80"/>
      <c r="G52" s="80"/>
      <c r="H52" s="80"/>
      <c r="I52" s="28" t="str">
        <f>IF(H52="","",VLOOKUP(H52,'BPU Alimentaires'!$C$17:$D$20,2,FALSE))</f>
        <v/>
      </c>
      <c r="J52" s="27" t="str">
        <f t="shared" si="1"/>
        <v/>
      </c>
    </row>
    <row r="53" spans="2:10" x14ac:dyDescent="0.25">
      <c r="B53" s="64"/>
      <c r="C53" s="88"/>
      <c r="D53" s="89"/>
      <c r="E53" s="80"/>
      <c r="F53" s="80"/>
      <c r="G53" s="80"/>
      <c r="H53" s="80"/>
      <c r="I53" s="28" t="str">
        <f>IF(H53="","",VLOOKUP(H53,'BPU Alimentaires'!$C$17:$D$20,2,FALSE))</f>
        <v/>
      </c>
      <c r="J53" s="27" t="str">
        <f t="shared" si="1"/>
        <v/>
      </c>
    </row>
    <row r="54" spans="2:10" x14ac:dyDescent="0.25">
      <c r="B54" s="64"/>
      <c r="C54" s="88"/>
      <c r="D54" s="89"/>
      <c r="E54" s="80"/>
      <c r="F54" s="80"/>
      <c r="G54" s="80"/>
      <c r="H54" s="80"/>
      <c r="I54" s="28" t="str">
        <f>IF(H54="","",VLOOKUP(H54,'BPU Alimentaires'!$C$17:$D$20,2,FALSE))</f>
        <v/>
      </c>
      <c r="J54" s="27" t="str">
        <f t="shared" si="1"/>
        <v/>
      </c>
    </row>
    <row r="55" spans="2:10" x14ac:dyDescent="0.25">
      <c r="B55" s="64"/>
      <c r="C55" s="88"/>
      <c r="D55" s="89"/>
      <c r="E55" s="80"/>
      <c r="F55" s="80"/>
      <c r="G55" s="80"/>
      <c r="H55" s="80"/>
      <c r="I55" s="28" t="str">
        <f>IF(H55="","",VLOOKUP(H55,'BPU Alimentaires'!$C$17:$D$20,2,FALSE))</f>
        <v/>
      </c>
      <c r="J55" s="27" t="str">
        <f t="shared" si="1"/>
        <v/>
      </c>
    </row>
    <row r="56" spans="2:10" x14ac:dyDescent="0.25">
      <c r="B56" s="64"/>
      <c r="C56" s="88"/>
      <c r="D56" s="89"/>
      <c r="E56" s="80"/>
      <c r="F56" s="80"/>
      <c r="G56" s="80"/>
      <c r="H56" s="80"/>
      <c r="I56" s="28" t="str">
        <f>IF(H56="","",VLOOKUP(H56,'BPU Alimentaires'!$C$17:$D$20,2,FALSE))</f>
        <v/>
      </c>
      <c r="J56" s="27" t="str">
        <f t="shared" si="1"/>
        <v/>
      </c>
    </row>
    <row r="57" spans="2:10" x14ac:dyDescent="0.25">
      <c r="B57" s="64"/>
      <c r="C57" s="88"/>
      <c r="D57" s="89"/>
      <c r="E57" s="80"/>
      <c r="F57" s="80"/>
      <c r="G57" s="80"/>
      <c r="H57" s="80"/>
      <c r="I57" s="28" t="str">
        <f>IF(H57="","",VLOOKUP(H57,'BPU Alimentaires'!$C$17:$D$20,2,FALSE))</f>
        <v/>
      </c>
      <c r="J57" s="27" t="str">
        <f t="shared" si="1"/>
        <v/>
      </c>
    </row>
    <row r="58" spans="2:10" x14ac:dyDescent="0.25">
      <c r="B58" s="64"/>
      <c r="C58" s="88"/>
      <c r="D58" s="89"/>
      <c r="E58" s="80"/>
      <c r="F58" s="80"/>
      <c r="G58" s="80"/>
      <c r="H58" s="80"/>
      <c r="I58" s="28" t="str">
        <f>IF(H58="","",VLOOKUP(H58,'BPU Alimentaires'!$C$17:$D$20,2,FALSE))</f>
        <v/>
      </c>
      <c r="J58" s="27" t="str">
        <f t="shared" si="1"/>
        <v/>
      </c>
    </row>
    <row r="59" spans="2:10" x14ac:dyDescent="0.25">
      <c r="B59" s="64"/>
      <c r="C59" s="88"/>
      <c r="D59" s="89"/>
      <c r="E59" s="80"/>
      <c r="F59" s="80"/>
      <c r="G59" s="80"/>
      <c r="H59" s="80"/>
      <c r="I59" s="28" t="str">
        <f>IF(H59="","",VLOOKUP(H59,'BPU Alimentaires'!$C$17:$D$20,2,FALSE))</f>
        <v/>
      </c>
      <c r="J59" s="27" t="str">
        <f t="shared" si="1"/>
        <v/>
      </c>
    </row>
    <row r="60" spans="2:10" x14ac:dyDescent="0.25">
      <c r="B60" s="64"/>
      <c r="C60" s="88"/>
      <c r="D60" s="89"/>
      <c r="E60" s="80"/>
      <c r="F60" s="80"/>
      <c r="G60" s="80"/>
      <c r="H60" s="80"/>
      <c r="I60" s="28" t="str">
        <f>IF(H60="","",VLOOKUP(H60,'BPU Alimentaires'!$C$17:$D$20,2,FALSE))</f>
        <v/>
      </c>
      <c r="J60" s="27" t="str">
        <f t="shared" si="1"/>
        <v/>
      </c>
    </row>
    <row r="61" spans="2:10" x14ac:dyDescent="0.25">
      <c r="B61" s="64"/>
      <c r="C61" s="88"/>
      <c r="D61" s="89"/>
      <c r="E61" s="80"/>
      <c r="F61" s="80"/>
      <c r="G61" s="80"/>
      <c r="H61" s="80"/>
      <c r="I61" s="28" t="str">
        <f>IF(H61="","",VLOOKUP(H61,'BPU Alimentaires'!$C$17:$D$20,2,FALSE))</f>
        <v/>
      </c>
      <c r="J61" s="27" t="str">
        <f t="shared" si="1"/>
        <v/>
      </c>
    </row>
    <row r="62" spans="2:10" x14ac:dyDescent="0.25">
      <c r="B62" s="64"/>
      <c r="C62" s="88"/>
      <c r="D62" s="89"/>
      <c r="E62" s="80"/>
      <c r="F62" s="80"/>
      <c r="G62" s="80"/>
      <c r="H62" s="80"/>
      <c r="I62" s="28" t="str">
        <f>IF(H62="","",VLOOKUP(H62,'BPU Alimentaires'!$C$17:$D$20,2,FALSE))</f>
        <v/>
      </c>
      <c r="J62" s="27" t="str">
        <f t="shared" si="1"/>
        <v/>
      </c>
    </row>
    <row r="63" spans="2:10" x14ac:dyDescent="0.25">
      <c r="B63" s="64"/>
      <c r="C63" s="88"/>
      <c r="D63" s="89"/>
      <c r="E63" s="80"/>
      <c r="F63" s="80"/>
      <c r="G63" s="80"/>
      <c r="H63" s="80"/>
      <c r="I63" s="28" t="str">
        <f>IF(H63="","",VLOOKUP(H63,'BPU Alimentaires'!$C$17:$D$20,2,FALSE))</f>
        <v/>
      </c>
      <c r="J63" s="27" t="str">
        <f t="shared" si="1"/>
        <v/>
      </c>
    </row>
    <row r="64" spans="2:10" x14ac:dyDescent="0.25">
      <c r="B64" s="64"/>
      <c r="C64" s="88"/>
      <c r="D64" s="89"/>
      <c r="E64" s="80"/>
      <c r="F64" s="80"/>
      <c r="G64" s="80"/>
      <c r="H64" s="80"/>
      <c r="I64" s="28" t="str">
        <f>IF(H64="","",VLOOKUP(H64,'BPU Alimentaires'!$C$17:$D$20,2,FALSE))</f>
        <v/>
      </c>
      <c r="J64" s="27" t="str">
        <f t="shared" si="1"/>
        <v/>
      </c>
    </row>
    <row r="65" spans="2:10" x14ac:dyDescent="0.25">
      <c r="B65" s="64"/>
      <c r="C65" s="88"/>
      <c r="D65" s="89"/>
      <c r="E65" s="80"/>
      <c r="F65" s="80"/>
      <c r="G65" s="80"/>
      <c r="H65" s="80"/>
      <c r="I65" s="28" t="str">
        <f>IF(H65="","",VLOOKUP(H65,'BPU Alimentaires'!$C$17:$D$20,2,FALSE))</f>
        <v/>
      </c>
      <c r="J65" s="27" t="str">
        <f t="shared" si="1"/>
        <v/>
      </c>
    </row>
    <row r="66" spans="2:10" x14ac:dyDescent="0.25">
      <c r="B66" s="64"/>
      <c r="C66" s="88"/>
      <c r="D66" s="89"/>
      <c r="E66" s="80"/>
      <c r="F66" s="80"/>
      <c r="G66" s="80"/>
      <c r="H66" s="80"/>
      <c r="I66" s="28" t="str">
        <f>IF(H66="","",VLOOKUP(H66,'BPU Alimentaires'!$C$17:$D$20,2,FALSE))</f>
        <v/>
      </c>
      <c r="J66" s="27" t="str">
        <f t="shared" si="1"/>
        <v/>
      </c>
    </row>
    <row r="67" spans="2:10" x14ac:dyDescent="0.25">
      <c r="B67" s="64"/>
      <c r="C67" s="88"/>
      <c r="D67" s="89"/>
      <c r="E67" s="80"/>
      <c r="F67" s="80"/>
      <c r="G67" s="80"/>
      <c r="H67" s="80"/>
      <c r="I67" s="28" t="str">
        <f>IF(H67="","",VLOOKUP(H67,'BPU Alimentaires'!$C$17:$D$20,2,FALSE))</f>
        <v/>
      </c>
      <c r="J67" s="27" t="str">
        <f t="shared" si="1"/>
        <v/>
      </c>
    </row>
    <row r="68" spans="2:10" x14ac:dyDescent="0.25">
      <c r="B68" s="64"/>
      <c r="C68" s="88"/>
      <c r="D68" s="89"/>
      <c r="E68" s="80"/>
      <c r="F68" s="80"/>
      <c r="G68" s="80"/>
      <c r="H68" s="80"/>
      <c r="I68" s="28" t="str">
        <f>IF(H68="","",VLOOKUP(H68,'BPU Alimentaires'!$C$17:$D$20,2,FALSE))</f>
        <v/>
      </c>
      <c r="J68" s="27" t="str">
        <f t="shared" si="1"/>
        <v/>
      </c>
    </row>
    <row r="69" spans="2:10" x14ac:dyDescent="0.25">
      <c r="B69" s="64"/>
      <c r="C69" s="88"/>
      <c r="D69" s="89"/>
      <c r="E69" s="80"/>
      <c r="F69" s="80"/>
      <c r="G69" s="80"/>
      <c r="H69" s="80"/>
      <c r="I69" s="28" t="str">
        <f>IF(H69="","",VLOOKUP(H69,'BPU Alimentaires'!$C$17:$D$20,2,FALSE))</f>
        <v/>
      </c>
      <c r="J69" s="27" t="str">
        <f t="shared" si="1"/>
        <v/>
      </c>
    </row>
    <row r="70" spans="2:10" x14ac:dyDescent="0.25">
      <c r="B70" s="64"/>
      <c r="C70" s="88"/>
      <c r="D70" s="89"/>
      <c r="E70" s="80"/>
      <c r="F70" s="80"/>
      <c r="G70" s="80"/>
      <c r="H70" s="80"/>
      <c r="I70" s="28" t="str">
        <f>IF(H70="","",VLOOKUP(H70,'BPU Alimentaires'!$C$17:$D$20,2,FALSE))</f>
        <v/>
      </c>
      <c r="J70" s="27" t="str">
        <f t="shared" ref="J70:J119" si="2">IF(I70="","",ROUND(I70*1.1,2))</f>
        <v/>
      </c>
    </row>
    <row r="71" spans="2:10" x14ac:dyDescent="0.25">
      <c r="B71" s="64"/>
      <c r="C71" s="88"/>
      <c r="D71" s="89"/>
      <c r="E71" s="80"/>
      <c r="F71" s="80"/>
      <c r="G71" s="80"/>
      <c r="H71" s="80"/>
      <c r="I71" s="28" t="str">
        <f>IF(H71="","",VLOOKUP(H71,'BPU Alimentaires'!$C$17:$D$20,2,FALSE))</f>
        <v/>
      </c>
      <c r="J71" s="27" t="str">
        <f t="shared" si="2"/>
        <v/>
      </c>
    </row>
    <row r="72" spans="2:10" x14ac:dyDescent="0.25">
      <c r="B72" s="64"/>
      <c r="C72" s="88"/>
      <c r="D72" s="89"/>
      <c r="E72" s="80"/>
      <c r="F72" s="80"/>
      <c r="G72" s="80"/>
      <c r="H72" s="80"/>
      <c r="I72" s="28" t="str">
        <f>IF(H72="","",VLOOKUP(H72,'BPU Alimentaires'!$C$17:$D$20,2,FALSE))</f>
        <v/>
      </c>
      <c r="J72" s="27" t="str">
        <f t="shared" si="2"/>
        <v/>
      </c>
    </row>
    <row r="73" spans="2:10" x14ac:dyDescent="0.25">
      <c r="B73" s="64"/>
      <c r="C73" s="88"/>
      <c r="D73" s="89"/>
      <c r="E73" s="80"/>
      <c r="F73" s="80"/>
      <c r="G73" s="80"/>
      <c r="H73" s="80"/>
      <c r="I73" s="28" t="str">
        <f>IF(H73="","",VLOOKUP(H73,'BPU Alimentaires'!$C$17:$D$20,2,FALSE))</f>
        <v/>
      </c>
      <c r="J73" s="27" t="str">
        <f t="shared" si="2"/>
        <v/>
      </c>
    </row>
    <row r="74" spans="2:10" x14ac:dyDescent="0.25">
      <c r="B74" s="64"/>
      <c r="C74" s="88"/>
      <c r="D74" s="89"/>
      <c r="E74" s="80"/>
      <c r="F74" s="80"/>
      <c r="G74" s="80"/>
      <c r="H74" s="80"/>
      <c r="I74" s="28" t="str">
        <f>IF(H74="","",VLOOKUP(H74,'BPU Alimentaires'!$C$17:$D$20,2,FALSE))</f>
        <v/>
      </c>
      <c r="J74" s="27" t="str">
        <f t="shared" si="2"/>
        <v/>
      </c>
    </row>
    <row r="75" spans="2:10" x14ac:dyDescent="0.25">
      <c r="B75" s="64"/>
      <c r="C75" s="88"/>
      <c r="D75" s="89"/>
      <c r="E75" s="80"/>
      <c r="F75" s="80"/>
      <c r="G75" s="80"/>
      <c r="H75" s="80"/>
      <c r="I75" s="28" t="str">
        <f>IF(H75="","",VLOOKUP(H75,'BPU Alimentaires'!$C$17:$D$20,2,FALSE))</f>
        <v/>
      </c>
      <c r="J75" s="27" t="str">
        <f t="shared" si="2"/>
        <v/>
      </c>
    </row>
    <row r="76" spans="2:10" x14ac:dyDescent="0.25">
      <c r="B76" s="64"/>
      <c r="C76" s="88"/>
      <c r="D76" s="89"/>
      <c r="E76" s="80"/>
      <c r="F76" s="80"/>
      <c r="G76" s="80"/>
      <c r="H76" s="80"/>
      <c r="I76" s="28" t="str">
        <f>IF(H76="","",VLOOKUP(H76,'BPU Alimentaires'!$C$17:$D$20,2,FALSE))</f>
        <v/>
      </c>
      <c r="J76" s="27" t="str">
        <f t="shared" si="2"/>
        <v/>
      </c>
    </row>
    <row r="77" spans="2:10" x14ac:dyDescent="0.25">
      <c r="B77" s="64"/>
      <c r="C77" s="88"/>
      <c r="D77" s="89"/>
      <c r="E77" s="80"/>
      <c r="F77" s="80"/>
      <c r="G77" s="80"/>
      <c r="H77" s="80"/>
      <c r="I77" s="28" t="str">
        <f>IF(H77="","",VLOOKUP(H77,'BPU Alimentaires'!$C$17:$D$20,2,FALSE))</f>
        <v/>
      </c>
      <c r="J77" s="27" t="str">
        <f t="shared" si="2"/>
        <v/>
      </c>
    </row>
    <row r="78" spans="2:10" x14ac:dyDescent="0.25">
      <c r="B78" s="64"/>
      <c r="C78" s="88"/>
      <c r="D78" s="89"/>
      <c r="E78" s="80"/>
      <c r="F78" s="80"/>
      <c r="G78" s="80"/>
      <c r="H78" s="80"/>
      <c r="I78" s="28" t="str">
        <f>IF(H78="","",VLOOKUP(H78,'BPU Alimentaires'!$C$17:$D$20,2,FALSE))</f>
        <v/>
      </c>
      <c r="J78" s="27" t="str">
        <f t="shared" si="2"/>
        <v/>
      </c>
    </row>
    <row r="79" spans="2:10" x14ac:dyDescent="0.25">
      <c r="B79" s="64"/>
      <c r="C79" s="88"/>
      <c r="D79" s="89"/>
      <c r="E79" s="80"/>
      <c r="F79" s="80"/>
      <c r="G79" s="80"/>
      <c r="H79" s="80"/>
      <c r="I79" s="28" t="str">
        <f>IF(H79="","",VLOOKUP(H79,'BPU Alimentaires'!$C$17:$D$20,2,FALSE))</f>
        <v/>
      </c>
      <c r="J79" s="27" t="str">
        <f t="shared" si="2"/>
        <v/>
      </c>
    </row>
    <row r="80" spans="2:10" x14ac:dyDescent="0.25">
      <c r="B80" s="64"/>
      <c r="C80" s="88"/>
      <c r="D80" s="89"/>
      <c r="E80" s="80"/>
      <c r="F80" s="80"/>
      <c r="G80" s="80"/>
      <c r="H80" s="80"/>
      <c r="I80" s="28" t="str">
        <f>IF(H80="","",VLOOKUP(H80,'BPU Alimentaires'!$C$17:$D$20,2,FALSE))</f>
        <v/>
      </c>
      <c r="J80" s="27" t="str">
        <f t="shared" si="2"/>
        <v/>
      </c>
    </row>
    <row r="81" spans="2:10" x14ac:dyDescent="0.25">
      <c r="B81" s="64"/>
      <c r="C81" s="88"/>
      <c r="D81" s="89"/>
      <c r="E81" s="80"/>
      <c r="F81" s="80"/>
      <c r="G81" s="80"/>
      <c r="H81" s="80"/>
      <c r="I81" s="28" t="str">
        <f>IF(H81="","",VLOOKUP(H81,'BPU Alimentaires'!$C$17:$D$20,2,FALSE))</f>
        <v/>
      </c>
      <c r="J81" s="27" t="str">
        <f t="shared" si="2"/>
        <v/>
      </c>
    </row>
    <row r="82" spans="2:10" x14ac:dyDescent="0.25">
      <c r="B82" s="64"/>
      <c r="C82" s="88"/>
      <c r="D82" s="89"/>
      <c r="E82" s="80"/>
      <c r="F82" s="80"/>
      <c r="G82" s="80"/>
      <c r="H82" s="80"/>
      <c r="I82" s="28" t="str">
        <f>IF(H82="","",VLOOKUP(H82,'BPU Alimentaires'!$C$17:$D$20,2,FALSE))</f>
        <v/>
      </c>
      <c r="J82" s="27" t="str">
        <f t="shared" si="2"/>
        <v/>
      </c>
    </row>
    <row r="83" spans="2:10" x14ac:dyDescent="0.25">
      <c r="B83" s="64"/>
      <c r="C83" s="88"/>
      <c r="D83" s="89"/>
      <c r="E83" s="80"/>
      <c r="F83" s="80"/>
      <c r="G83" s="80"/>
      <c r="H83" s="80"/>
      <c r="I83" s="28" t="str">
        <f>IF(H83="","",VLOOKUP(H83,'BPU Alimentaires'!$C$17:$D$20,2,FALSE))</f>
        <v/>
      </c>
      <c r="J83" s="27" t="str">
        <f t="shared" si="2"/>
        <v/>
      </c>
    </row>
    <row r="84" spans="2:10" x14ac:dyDescent="0.25">
      <c r="B84" s="64"/>
      <c r="C84" s="88"/>
      <c r="D84" s="89"/>
      <c r="E84" s="80"/>
      <c r="F84" s="80"/>
      <c r="G84" s="80"/>
      <c r="H84" s="80"/>
      <c r="I84" s="28" t="str">
        <f>IF(H84="","",VLOOKUP(H84,'BPU Alimentaires'!$C$17:$D$20,2,FALSE))</f>
        <v/>
      </c>
      <c r="J84" s="27" t="str">
        <f t="shared" si="2"/>
        <v/>
      </c>
    </row>
    <row r="85" spans="2:10" x14ac:dyDescent="0.25">
      <c r="B85" s="64"/>
      <c r="C85" s="88"/>
      <c r="D85" s="89"/>
      <c r="E85" s="80"/>
      <c r="F85" s="80"/>
      <c r="G85" s="80"/>
      <c r="H85" s="80"/>
      <c r="I85" s="28" t="str">
        <f>IF(H85="","",VLOOKUP(H85,'BPU Alimentaires'!$C$17:$D$20,2,FALSE))</f>
        <v/>
      </c>
      <c r="J85" s="27" t="str">
        <f t="shared" si="2"/>
        <v/>
      </c>
    </row>
    <row r="86" spans="2:10" x14ac:dyDescent="0.25">
      <c r="B86" s="64"/>
      <c r="C86" s="88"/>
      <c r="D86" s="89"/>
      <c r="E86" s="80"/>
      <c r="F86" s="80"/>
      <c r="G86" s="80"/>
      <c r="H86" s="80"/>
      <c r="I86" s="28" t="str">
        <f>IF(H86="","",VLOOKUP(H86,'BPU Alimentaires'!$C$17:$D$20,2,FALSE))</f>
        <v/>
      </c>
      <c r="J86" s="27" t="str">
        <f t="shared" si="2"/>
        <v/>
      </c>
    </row>
    <row r="87" spans="2:10" x14ac:dyDescent="0.25">
      <c r="B87" s="64"/>
      <c r="C87" s="88"/>
      <c r="D87" s="89"/>
      <c r="E87" s="80"/>
      <c r="F87" s="80"/>
      <c r="G87" s="80"/>
      <c r="H87" s="80"/>
      <c r="I87" s="28" t="str">
        <f>IF(H87="","",VLOOKUP(H87,'BPU Alimentaires'!$C$17:$D$20,2,FALSE))</f>
        <v/>
      </c>
      <c r="J87" s="27" t="str">
        <f t="shared" si="2"/>
        <v/>
      </c>
    </row>
    <row r="88" spans="2:10" x14ac:dyDescent="0.25">
      <c r="B88" s="64"/>
      <c r="C88" s="88"/>
      <c r="D88" s="89"/>
      <c r="E88" s="80"/>
      <c r="F88" s="80"/>
      <c r="G88" s="80"/>
      <c r="H88" s="80"/>
      <c r="I88" s="28" t="str">
        <f>IF(H88="","",VLOOKUP(H88,'BPU Alimentaires'!$C$17:$D$20,2,FALSE))</f>
        <v/>
      </c>
      <c r="J88" s="27" t="str">
        <f t="shared" si="2"/>
        <v/>
      </c>
    </row>
    <row r="89" spans="2:10" x14ac:dyDescent="0.25">
      <c r="B89" s="64"/>
      <c r="C89" s="88"/>
      <c r="D89" s="89"/>
      <c r="E89" s="80"/>
      <c r="F89" s="80"/>
      <c r="G89" s="80"/>
      <c r="H89" s="80"/>
      <c r="I89" s="28" t="str">
        <f>IF(H89="","",VLOOKUP(H89,'BPU Alimentaires'!$C$17:$D$20,2,FALSE))</f>
        <v/>
      </c>
      <c r="J89" s="27" t="str">
        <f t="shared" si="2"/>
        <v/>
      </c>
    </row>
    <row r="90" spans="2:10" x14ac:dyDescent="0.25">
      <c r="B90" s="64"/>
      <c r="C90" s="88"/>
      <c r="D90" s="89"/>
      <c r="E90" s="80"/>
      <c r="F90" s="80"/>
      <c r="G90" s="80"/>
      <c r="H90" s="80"/>
      <c r="I90" s="28" t="str">
        <f>IF(H90="","",VLOOKUP(H90,'BPU Alimentaires'!$C$17:$D$20,2,FALSE))</f>
        <v/>
      </c>
      <c r="J90" s="27" t="str">
        <f t="shared" si="2"/>
        <v/>
      </c>
    </row>
    <row r="91" spans="2:10" x14ac:dyDescent="0.25">
      <c r="B91" s="64"/>
      <c r="C91" s="88"/>
      <c r="D91" s="89"/>
      <c r="E91" s="80"/>
      <c r="F91" s="80"/>
      <c r="G91" s="80"/>
      <c r="H91" s="80"/>
      <c r="I91" s="28" t="str">
        <f>IF(H91="","",VLOOKUP(H91,'BPU Alimentaires'!$C$17:$D$20,2,FALSE))</f>
        <v/>
      </c>
      <c r="J91" s="27" t="str">
        <f t="shared" si="2"/>
        <v/>
      </c>
    </row>
    <row r="92" spans="2:10" x14ac:dyDescent="0.25">
      <c r="B92" s="64"/>
      <c r="C92" s="88"/>
      <c r="D92" s="89"/>
      <c r="E92" s="80"/>
      <c r="F92" s="80"/>
      <c r="G92" s="80"/>
      <c r="H92" s="80"/>
      <c r="I92" s="28" t="str">
        <f>IF(H92="","",VLOOKUP(H92,'BPU Alimentaires'!$C$17:$D$20,2,FALSE))</f>
        <v/>
      </c>
      <c r="J92" s="27" t="str">
        <f t="shared" si="2"/>
        <v/>
      </c>
    </row>
    <row r="93" spans="2:10" x14ac:dyDescent="0.25">
      <c r="B93" s="64"/>
      <c r="C93" s="88"/>
      <c r="D93" s="89"/>
      <c r="E93" s="80"/>
      <c r="F93" s="80"/>
      <c r="G93" s="80"/>
      <c r="H93" s="80"/>
      <c r="I93" s="28" t="str">
        <f>IF(H93="","",VLOOKUP(H93,'BPU Alimentaires'!$C$17:$D$20,2,FALSE))</f>
        <v/>
      </c>
      <c r="J93" s="27" t="str">
        <f t="shared" si="2"/>
        <v/>
      </c>
    </row>
    <row r="94" spans="2:10" x14ac:dyDescent="0.25">
      <c r="B94" s="64"/>
      <c r="C94" s="88"/>
      <c r="D94" s="89"/>
      <c r="E94" s="80"/>
      <c r="F94" s="80"/>
      <c r="G94" s="80"/>
      <c r="H94" s="80"/>
      <c r="I94" s="28" t="str">
        <f>IF(H94="","",VLOOKUP(H94,'BPU Alimentaires'!$C$17:$D$20,2,FALSE))</f>
        <v/>
      </c>
      <c r="J94" s="27" t="str">
        <f t="shared" si="2"/>
        <v/>
      </c>
    </row>
    <row r="95" spans="2:10" x14ac:dyDescent="0.25">
      <c r="B95" s="64"/>
      <c r="C95" s="88"/>
      <c r="D95" s="89"/>
      <c r="E95" s="80"/>
      <c r="F95" s="80"/>
      <c r="G95" s="80"/>
      <c r="H95" s="80"/>
      <c r="I95" s="28" t="str">
        <f>IF(H95="","",VLOOKUP(H95,'BPU Alimentaires'!$C$17:$D$20,2,FALSE))</f>
        <v/>
      </c>
      <c r="J95" s="27" t="str">
        <f t="shared" si="2"/>
        <v/>
      </c>
    </row>
    <row r="96" spans="2:10" x14ac:dyDescent="0.25">
      <c r="B96" s="64"/>
      <c r="C96" s="88"/>
      <c r="D96" s="89"/>
      <c r="E96" s="80"/>
      <c r="F96" s="80"/>
      <c r="G96" s="80"/>
      <c r="H96" s="80"/>
      <c r="I96" s="28" t="str">
        <f>IF(H96="","",VLOOKUP(H96,'BPU Alimentaires'!$C$17:$D$20,2,FALSE))</f>
        <v/>
      </c>
      <c r="J96" s="27" t="str">
        <f t="shared" si="2"/>
        <v/>
      </c>
    </row>
    <row r="97" spans="2:10" x14ac:dyDescent="0.25">
      <c r="B97" s="64"/>
      <c r="C97" s="88"/>
      <c r="D97" s="89"/>
      <c r="E97" s="80"/>
      <c r="F97" s="80"/>
      <c r="G97" s="80"/>
      <c r="H97" s="80"/>
      <c r="I97" s="28" t="str">
        <f>IF(H97="","",VLOOKUP(H97,'BPU Alimentaires'!$C$17:$D$20,2,FALSE))</f>
        <v/>
      </c>
      <c r="J97" s="27" t="str">
        <f t="shared" si="2"/>
        <v/>
      </c>
    </row>
    <row r="98" spans="2:10" x14ac:dyDescent="0.25">
      <c r="B98" s="64"/>
      <c r="C98" s="88"/>
      <c r="D98" s="89"/>
      <c r="E98" s="80"/>
      <c r="F98" s="80"/>
      <c r="G98" s="80"/>
      <c r="H98" s="80"/>
      <c r="I98" s="28" t="str">
        <f>IF(H98="","",VLOOKUP(H98,'BPU Alimentaires'!$C$17:$D$20,2,FALSE))</f>
        <v/>
      </c>
      <c r="J98" s="27" t="str">
        <f t="shared" si="2"/>
        <v/>
      </c>
    </row>
    <row r="99" spans="2:10" x14ac:dyDescent="0.25">
      <c r="B99" s="64"/>
      <c r="C99" s="88"/>
      <c r="D99" s="89"/>
      <c r="E99" s="80"/>
      <c r="F99" s="80"/>
      <c r="G99" s="80"/>
      <c r="H99" s="80"/>
      <c r="I99" s="28" t="str">
        <f>IF(H99="","",VLOOKUP(H99,'BPU Alimentaires'!$C$17:$D$20,2,FALSE))</f>
        <v/>
      </c>
      <c r="J99" s="27" t="str">
        <f t="shared" si="2"/>
        <v/>
      </c>
    </row>
    <row r="100" spans="2:10" x14ac:dyDescent="0.25">
      <c r="B100" s="64"/>
      <c r="C100" s="88"/>
      <c r="D100" s="89"/>
      <c r="E100" s="80"/>
      <c r="F100" s="80"/>
      <c r="G100" s="80"/>
      <c r="H100" s="80"/>
      <c r="I100" s="28" t="str">
        <f>IF(H100="","",VLOOKUP(H100,'BPU Alimentaires'!$C$17:$D$20,2,FALSE))</f>
        <v/>
      </c>
      <c r="J100" s="27" t="str">
        <f t="shared" si="2"/>
        <v/>
      </c>
    </row>
    <row r="101" spans="2:10" x14ac:dyDescent="0.25">
      <c r="B101" s="64"/>
      <c r="C101" s="88"/>
      <c r="D101" s="89"/>
      <c r="E101" s="80"/>
      <c r="F101" s="80"/>
      <c r="G101" s="80"/>
      <c r="H101" s="80"/>
      <c r="I101" s="28" t="str">
        <f>IF(H101="","",VLOOKUP(H101,'BPU Alimentaires'!$C$17:$D$20,2,FALSE))</f>
        <v/>
      </c>
      <c r="J101" s="27" t="str">
        <f t="shared" si="2"/>
        <v/>
      </c>
    </row>
    <row r="102" spans="2:10" x14ac:dyDescent="0.25">
      <c r="B102" s="64"/>
      <c r="C102" s="88"/>
      <c r="D102" s="89"/>
      <c r="E102" s="80"/>
      <c r="F102" s="80"/>
      <c r="G102" s="80"/>
      <c r="H102" s="80"/>
      <c r="I102" s="28" t="str">
        <f>IF(H102="","",VLOOKUP(H102,'BPU Alimentaires'!$C$17:$D$20,2,FALSE))</f>
        <v/>
      </c>
      <c r="J102" s="27" t="str">
        <f t="shared" si="2"/>
        <v/>
      </c>
    </row>
    <row r="103" spans="2:10" x14ac:dyDescent="0.25">
      <c r="B103" s="64"/>
      <c r="C103" s="88"/>
      <c r="D103" s="89"/>
      <c r="E103" s="80"/>
      <c r="F103" s="80"/>
      <c r="G103" s="80"/>
      <c r="H103" s="80"/>
      <c r="I103" s="28" t="str">
        <f>IF(H103="","",VLOOKUP(H103,'BPU Alimentaires'!$C$17:$D$20,2,FALSE))</f>
        <v/>
      </c>
      <c r="J103" s="27" t="str">
        <f t="shared" si="2"/>
        <v/>
      </c>
    </row>
    <row r="104" spans="2:10" x14ac:dyDescent="0.25">
      <c r="B104" s="64"/>
      <c r="C104" s="88"/>
      <c r="D104" s="89"/>
      <c r="E104" s="80"/>
      <c r="F104" s="80"/>
      <c r="G104" s="80"/>
      <c r="H104" s="80"/>
      <c r="I104" s="28" t="str">
        <f>IF(H104="","",VLOOKUP(H104,'BPU Alimentaires'!$C$17:$D$20,2,FALSE))</f>
        <v/>
      </c>
      <c r="J104" s="27" t="str">
        <f t="shared" si="2"/>
        <v/>
      </c>
    </row>
    <row r="105" spans="2:10" x14ac:dyDescent="0.25">
      <c r="B105" s="64"/>
      <c r="C105" s="88"/>
      <c r="D105" s="89"/>
      <c r="E105" s="80"/>
      <c r="F105" s="80"/>
      <c r="G105" s="80"/>
      <c r="H105" s="80"/>
      <c r="I105" s="28" t="str">
        <f>IF(H105="","",VLOOKUP(H105,'BPU Alimentaires'!$C$17:$D$20,2,FALSE))</f>
        <v/>
      </c>
      <c r="J105" s="27" t="str">
        <f t="shared" si="2"/>
        <v/>
      </c>
    </row>
    <row r="106" spans="2:10" x14ac:dyDescent="0.25">
      <c r="B106" s="64"/>
      <c r="C106" s="88"/>
      <c r="D106" s="89"/>
      <c r="E106" s="80"/>
      <c r="F106" s="80"/>
      <c r="G106" s="80"/>
      <c r="H106" s="80"/>
      <c r="I106" s="28" t="str">
        <f>IF(H106="","",VLOOKUP(H106,'BPU Alimentaires'!$C$17:$D$20,2,FALSE))</f>
        <v/>
      </c>
      <c r="J106" s="27" t="str">
        <f t="shared" si="2"/>
        <v/>
      </c>
    </row>
    <row r="107" spans="2:10" x14ac:dyDescent="0.25">
      <c r="B107" s="64"/>
      <c r="C107" s="88"/>
      <c r="D107" s="89"/>
      <c r="E107" s="80"/>
      <c r="F107" s="80"/>
      <c r="G107" s="80"/>
      <c r="H107" s="80"/>
      <c r="I107" s="28" t="str">
        <f>IF(H107="","",VLOOKUP(H107,'BPU Alimentaires'!$C$17:$D$20,2,FALSE))</f>
        <v/>
      </c>
      <c r="J107" s="27" t="str">
        <f t="shared" si="2"/>
        <v/>
      </c>
    </row>
    <row r="108" spans="2:10" x14ac:dyDescent="0.25">
      <c r="B108" s="64"/>
      <c r="C108" s="88"/>
      <c r="D108" s="89"/>
      <c r="E108" s="80"/>
      <c r="F108" s="80"/>
      <c r="G108" s="80"/>
      <c r="H108" s="80"/>
      <c r="I108" s="28" t="str">
        <f>IF(H108="","",VLOOKUP(H108,'BPU Alimentaires'!$C$17:$D$20,2,FALSE))</f>
        <v/>
      </c>
      <c r="J108" s="27" t="str">
        <f t="shared" si="2"/>
        <v/>
      </c>
    </row>
    <row r="109" spans="2:10" x14ac:dyDescent="0.25">
      <c r="B109" s="64"/>
      <c r="C109" s="88"/>
      <c r="D109" s="89"/>
      <c r="E109" s="80"/>
      <c r="F109" s="80"/>
      <c r="G109" s="80"/>
      <c r="H109" s="80"/>
      <c r="I109" s="28" t="str">
        <f>IF(H109="","",VLOOKUP(H109,'BPU Alimentaires'!$C$17:$D$20,2,FALSE))</f>
        <v/>
      </c>
      <c r="J109" s="27" t="str">
        <f t="shared" si="2"/>
        <v/>
      </c>
    </row>
    <row r="110" spans="2:10" x14ac:dyDescent="0.25">
      <c r="B110" s="64"/>
      <c r="C110" s="88"/>
      <c r="D110" s="89"/>
      <c r="E110" s="80"/>
      <c r="F110" s="80"/>
      <c r="G110" s="80"/>
      <c r="H110" s="80"/>
      <c r="I110" s="28" t="str">
        <f>IF(H110="","",VLOOKUP(H110,'BPU Alimentaires'!$C$17:$D$20,2,FALSE))</f>
        <v/>
      </c>
      <c r="J110" s="27" t="str">
        <f t="shared" si="2"/>
        <v/>
      </c>
    </row>
    <row r="111" spans="2:10" x14ac:dyDescent="0.25">
      <c r="B111" s="64"/>
      <c r="C111" s="88"/>
      <c r="D111" s="89"/>
      <c r="E111" s="80"/>
      <c r="F111" s="80"/>
      <c r="G111" s="80"/>
      <c r="H111" s="80"/>
      <c r="I111" s="28" t="str">
        <f>IF(H111="","",VLOOKUP(H111,'BPU Alimentaires'!$C$17:$D$20,2,FALSE))</f>
        <v/>
      </c>
      <c r="J111" s="27" t="str">
        <f t="shared" si="2"/>
        <v/>
      </c>
    </row>
    <row r="112" spans="2:10" x14ac:dyDescent="0.25">
      <c r="B112" s="64"/>
      <c r="C112" s="88"/>
      <c r="D112" s="89"/>
      <c r="E112" s="80"/>
      <c r="F112" s="80"/>
      <c r="G112" s="80"/>
      <c r="H112" s="80"/>
      <c r="I112" s="28" t="str">
        <f>IF(H112="","",VLOOKUP(H112,'BPU Alimentaires'!$C$17:$D$20,2,FALSE))</f>
        <v/>
      </c>
      <c r="J112" s="27" t="str">
        <f t="shared" si="2"/>
        <v/>
      </c>
    </row>
    <row r="113" spans="2:10" x14ac:dyDescent="0.25">
      <c r="B113" s="64"/>
      <c r="C113" s="88"/>
      <c r="D113" s="89"/>
      <c r="E113" s="80"/>
      <c r="F113" s="80"/>
      <c r="G113" s="80"/>
      <c r="H113" s="80"/>
      <c r="I113" s="28" t="str">
        <f>IF(H113="","",VLOOKUP(H113,'BPU Alimentaires'!$C$17:$D$20,2,FALSE))</f>
        <v/>
      </c>
      <c r="J113" s="27" t="str">
        <f t="shared" si="2"/>
        <v/>
      </c>
    </row>
    <row r="114" spans="2:10" x14ac:dyDescent="0.25">
      <c r="B114" s="64"/>
      <c r="C114" s="88"/>
      <c r="D114" s="89"/>
      <c r="E114" s="80"/>
      <c r="F114" s="80"/>
      <c r="G114" s="80"/>
      <c r="H114" s="80"/>
      <c r="I114" s="28" t="str">
        <f>IF(H114="","",VLOOKUP(H114,'BPU Alimentaires'!$C$17:$D$20,2,FALSE))</f>
        <v/>
      </c>
      <c r="J114" s="27" t="str">
        <f t="shared" si="2"/>
        <v/>
      </c>
    </row>
    <row r="115" spans="2:10" x14ac:dyDescent="0.25">
      <c r="B115" s="64"/>
      <c r="C115" s="88"/>
      <c r="D115" s="89"/>
      <c r="E115" s="80"/>
      <c r="F115" s="80"/>
      <c r="G115" s="80"/>
      <c r="H115" s="80"/>
      <c r="I115" s="28" t="str">
        <f>IF(H115="","",VLOOKUP(H115,'BPU Alimentaires'!$C$17:$D$20,2,FALSE))</f>
        <v/>
      </c>
      <c r="J115" s="27" t="str">
        <f t="shared" si="2"/>
        <v/>
      </c>
    </row>
    <row r="116" spans="2:10" x14ac:dyDescent="0.25">
      <c r="B116" s="64"/>
      <c r="C116" s="88"/>
      <c r="D116" s="89"/>
      <c r="E116" s="80"/>
      <c r="F116" s="80"/>
      <c r="G116" s="80"/>
      <c r="H116" s="80"/>
      <c r="I116" s="28" t="str">
        <f>IF(H116="","",VLOOKUP(H116,'BPU Alimentaires'!$C$17:$D$20,2,FALSE))</f>
        <v/>
      </c>
      <c r="J116" s="27" t="str">
        <f t="shared" si="2"/>
        <v/>
      </c>
    </row>
    <row r="117" spans="2:10" x14ac:dyDescent="0.25">
      <c r="B117" s="64"/>
      <c r="C117" s="88"/>
      <c r="D117" s="89"/>
      <c r="E117" s="80"/>
      <c r="F117" s="80"/>
      <c r="G117" s="80"/>
      <c r="H117" s="80"/>
      <c r="I117" s="28" t="str">
        <f>IF(H117="","",VLOOKUP(H117,'BPU Alimentaires'!$C$17:$D$20,2,FALSE))</f>
        <v/>
      </c>
      <c r="J117" s="27" t="str">
        <f t="shared" si="2"/>
        <v/>
      </c>
    </row>
    <row r="118" spans="2:10" x14ac:dyDescent="0.25">
      <c r="B118" s="64"/>
      <c r="C118" s="88"/>
      <c r="D118" s="89"/>
      <c r="E118" s="80"/>
      <c r="F118" s="80"/>
      <c r="G118" s="80"/>
      <c r="H118" s="80"/>
      <c r="I118" s="28" t="str">
        <f>IF(H118="","",VLOOKUP(H118,'BPU Alimentaires'!$C$17:$D$20,2,FALSE))</f>
        <v/>
      </c>
      <c r="J118" s="27" t="str">
        <f t="shared" si="2"/>
        <v/>
      </c>
    </row>
    <row r="119" spans="2:10" x14ac:dyDescent="0.25">
      <c r="B119" s="64"/>
      <c r="C119" s="88"/>
      <c r="D119" s="89"/>
      <c r="E119" s="80"/>
      <c r="F119" s="80"/>
      <c r="G119" s="80"/>
      <c r="H119" s="80"/>
      <c r="I119" s="28" t="str">
        <f>IF(H119="","",VLOOKUP(H119,'BPU Alimentaires'!$C$17:$D$20,2,FALSE))</f>
        <v/>
      </c>
      <c r="J119" s="27" t="str">
        <f t="shared" si="2"/>
        <v/>
      </c>
    </row>
    <row r="120" spans="2:10" x14ac:dyDescent="0.25">
      <c r="B120" s="26"/>
      <c r="C120" s="21"/>
      <c r="D120" s="52"/>
      <c r="E120" s="52"/>
      <c r="F120" s="52"/>
      <c r="G120" s="52"/>
      <c r="H120" s="52"/>
    </row>
    <row r="121" spans="2:10" x14ac:dyDescent="0.25">
      <c r="B121" s="26"/>
      <c r="C121" s="21"/>
      <c r="D121" s="52"/>
      <c r="E121" s="52"/>
      <c r="F121" s="52"/>
      <c r="G121" s="52"/>
      <c r="H121" s="52"/>
    </row>
    <row r="122" spans="2:10" x14ac:dyDescent="0.25">
      <c r="B122" s="26"/>
      <c r="C122" s="21"/>
      <c r="D122" s="52"/>
      <c r="E122" s="52"/>
      <c r="F122" s="52"/>
      <c r="G122" s="52"/>
      <c r="H122" s="52"/>
    </row>
    <row r="123" spans="2:10" hidden="1" x14ac:dyDescent="0.25">
      <c r="B123" s="34" t="s">
        <v>210</v>
      </c>
      <c r="C123" s="21"/>
      <c r="D123" s="52"/>
      <c r="E123" s="52"/>
      <c r="F123" s="52"/>
      <c r="G123" s="52"/>
      <c r="H123" s="52">
        <v>1</v>
      </c>
    </row>
    <row r="124" spans="2:10" hidden="1" x14ac:dyDescent="0.25">
      <c r="B124" s="34" t="s">
        <v>211</v>
      </c>
      <c r="C124" s="21"/>
      <c r="D124" s="52"/>
      <c r="E124" s="52"/>
      <c r="F124" s="52"/>
      <c r="G124" s="52"/>
      <c r="H124" s="52">
        <v>2</v>
      </c>
    </row>
    <row r="125" spans="2:10" hidden="1" x14ac:dyDescent="0.25">
      <c r="B125" s="26"/>
      <c r="C125" s="21"/>
      <c r="D125" s="52"/>
      <c r="E125" s="52"/>
      <c r="F125" s="52"/>
      <c r="G125" s="52"/>
      <c r="H125" s="52">
        <v>3</v>
      </c>
    </row>
    <row r="126" spans="2:10" hidden="1" x14ac:dyDescent="0.25">
      <c r="B126" s="26"/>
      <c r="C126" s="21"/>
      <c r="D126" s="52"/>
      <c r="E126" s="52"/>
      <c r="F126" s="52"/>
      <c r="G126" s="52"/>
      <c r="H126" s="52">
        <v>4</v>
      </c>
    </row>
  </sheetData>
  <mergeCells count="7">
    <mergeCell ref="B2:J2"/>
    <mergeCell ref="B4:J4"/>
    <mergeCell ref="B8:B9"/>
    <mergeCell ref="C8:C9"/>
    <mergeCell ref="D8:D9"/>
    <mergeCell ref="E8:G8"/>
    <mergeCell ref="H8:J8"/>
  </mergeCells>
  <dataValidations count="3">
    <dataValidation type="list" allowBlank="1" showInputMessage="1" showErrorMessage="1" sqref="H10:H119" xr:uid="{5F7A9133-8E2B-4416-9E07-90F5066D8EF9}">
      <formula1>$H$123:$H$126</formula1>
    </dataValidation>
    <dataValidation type="list" allowBlank="1" showInputMessage="1" showErrorMessage="1" sqref="B13:B31 B52:B119" xr:uid="{33D69639-F02E-4F5A-8931-83C83196E27B}">
      <formula1>$B$123:$B$124</formula1>
    </dataValidation>
    <dataValidation type="list" allowBlank="1" showInputMessage="1" showErrorMessage="1" sqref="B123:B124" xr:uid="{64FB58AF-B040-4EF1-94EA-184884183139}">
      <formula1>#REF!</formula1>
    </dataValidation>
  </dataValidations>
  <pageMargins left="0.7" right="0.7" top="0.75" bottom="0.75" header="0.3" footer="0.3"/>
  <pageSetup paperSize="9" scale="5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3D3C3-6913-4989-B39D-B440E5B67D80}">
  <dimension ref="B1:G666"/>
  <sheetViews>
    <sheetView showGridLines="0" zoomScale="85" zoomScaleNormal="85" zoomScaleSheetLayoutView="100" workbookViewId="0">
      <selection activeCell="L4" sqref="K4:L4"/>
    </sheetView>
  </sheetViews>
  <sheetFormatPr baseColWidth="10" defaultColWidth="11.453125" defaultRowHeight="12.5" x14ac:dyDescent="0.25"/>
  <cols>
    <col min="1" max="1" width="1.1796875" customWidth="1"/>
    <col min="2" max="3" width="38.54296875" customWidth="1"/>
    <col min="4" max="4" width="17" style="51" customWidth="1"/>
    <col min="5" max="5" width="16.1796875" style="51" bestFit="1" customWidth="1"/>
    <col min="7" max="7" width="13.81640625" bestFit="1" customWidth="1"/>
    <col min="8" max="8" width="1.1796875" customWidth="1"/>
  </cols>
  <sheetData>
    <row r="1" spans="2:7" ht="84" customHeight="1" x14ac:dyDescent="0.3">
      <c r="B1" s="3"/>
      <c r="C1" s="3"/>
      <c r="D1" s="45"/>
      <c r="E1" s="39"/>
      <c r="F1" s="3"/>
      <c r="G1" s="3"/>
    </row>
    <row r="2" spans="2:7" ht="20" x14ac:dyDescent="0.25">
      <c r="B2" s="210" t="s">
        <v>212</v>
      </c>
      <c r="C2" s="210"/>
      <c r="D2" s="210"/>
      <c r="E2" s="210"/>
      <c r="F2" s="210"/>
      <c r="G2" s="210"/>
    </row>
    <row r="3" spans="2:7" ht="14" x14ac:dyDescent="0.3">
      <c r="B3" s="3"/>
      <c r="C3" s="3"/>
      <c r="D3" s="45"/>
      <c r="E3" s="39"/>
      <c r="F3" s="3"/>
      <c r="G3" s="3"/>
    </row>
    <row r="4" spans="2:7" ht="200.15" customHeight="1" x14ac:dyDescent="0.25">
      <c r="B4" s="213" t="s">
        <v>213</v>
      </c>
      <c r="C4" s="213"/>
      <c r="D4" s="213"/>
      <c r="E4" s="213"/>
      <c r="F4" s="213"/>
      <c r="G4" s="213"/>
    </row>
    <row r="6" spans="2:7" ht="19.5" customHeight="1" x14ac:dyDescent="0.25">
      <c r="B6" s="61" t="s">
        <v>214</v>
      </c>
      <c r="C6" s="96"/>
      <c r="D6" s="97"/>
      <c r="E6" s="97"/>
      <c r="F6" s="96"/>
      <c r="G6" s="96"/>
    </row>
    <row r="8" spans="2:7" ht="34.5" customHeight="1" x14ac:dyDescent="0.25">
      <c r="B8" s="214" t="s">
        <v>35</v>
      </c>
      <c r="C8" s="214" t="s">
        <v>36</v>
      </c>
      <c r="D8" s="214" t="s">
        <v>37</v>
      </c>
      <c r="E8" s="214" t="s">
        <v>39</v>
      </c>
      <c r="F8" s="214"/>
      <c r="G8" s="214"/>
    </row>
    <row r="9" spans="2:7" ht="34.5" customHeight="1" x14ac:dyDescent="0.25">
      <c r="B9" s="214"/>
      <c r="C9" s="215"/>
      <c r="D9" s="215"/>
      <c r="E9" s="120" t="s">
        <v>215</v>
      </c>
      <c r="F9" s="119" t="s">
        <v>44</v>
      </c>
      <c r="G9" s="119" t="s">
        <v>45</v>
      </c>
    </row>
    <row r="10" spans="2:7" ht="15" customHeight="1" x14ac:dyDescent="0.25">
      <c r="B10" s="98" t="s">
        <v>216</v>
      </c>
      <c r="C10" s="149" t="s">
        <v>217</v>
      </c>
      <c r="D10" s="89"/>
      <c r="E10" s="67"/>
      <c r="F10" s="28" t="str">
        <f>IF(E10="","",VLOOKUP(E10,'BPU Alimentaires'!$C$31:$D$38,2,FALSE))</f>
        <v/>
      </c>
      <c r="G10" s="27" t="str">
        <f t="shared" ref="G10:G51" si="0">IF(F10="","",ROUND(F10*1.1,2))</f>
        <v/>
      </c>
    </row>
    <row r="11" spans="2:7" ht="15" customHeight="1" x14ac:dyDescent="0.25">
      <c r="B11" s="98" t="s">
        <v>216</v>
      </c>
      <c r="C11" s="88"/>
      <c r="D11" s="89"/>
      <c r="E11" s="67"/>
      <c r="F11" s="28" t="str">
        <f>IF(E11="","",VLOOKUP(E11,'BPU Alimentaires'!$C$31:$D$38,2,FALSE))</f>
        <v/>
      </c>
      <c r="G11" s="27" t="str">
        <f t="shared" si="0"/>
        <v/>
      </c>
    </row>
    <row r="12" spans="2:7" ht="15" customHeight="1" x14ac:dyDescent="0.25">
      <c r="B12" s="98" t="s">
        <v>216</v>
      </c>
      <c r="C12" s="88"/>
      <c r="D12" s="89"/>
      <c r="E12" s="67"/>
      <c r="F12" s="28" t="str">
        <f>IF(E12="","",VLOOKUP(E12,'BPU Alimentaires'!$C$31:$D$38,2,FALSE))</f>
        <v/>
      </c>
      <c r="G12" s="27" t="str">
        <f t="shared" si="0"/>
        <v/>
      </c>
    </row>
    <row r="13" spans="2:7" ht="15" customHeight="1" x14ac:dyDescent="0.25">
      <c r="B13" s="98" t="s">
        <v>216</v>
      </c>
      <c r="C13" s="88"/>
      <c r="D13" s="89"/>
      <c r="E13" s="67"/>
      <c r="F13" s="28" t="str">
        <f>IF(E13="","",VLOOKUP(E13,'BPU Alimentaires'!$C$31:$D$38,2,FALSE))</f>
        <v/>
      </c>
      <c r="G13" s="27" t="str">
        <f t="shared" si="0"/>
        <v/>
      </c>
    </row>
    <row r="14" spans="2:7" ht="15" customHeight="1" x14ac:dyDescent="0.25">
      <c r="B14" s="98" t="s">
        <v>216</v>
      </c>
      <c r="C14" s="88"/>
      <c r="D14" s="89"/>
      <c r="E14" s="67"/>
      <c r="F14" s="28" t="str">
        <f>IF(E14="","",VLOOKUP(E14,'BPU Alimentaires'!$C$31:$D$38,2,FALSE))</f>
        <v/>
      </c>
      <c r="G14" s="27" t="str">
        <f t="shared" si="0"/>
        <v/>
      </c>
    </row>
    <row r="15" spans="2:7" ht="15" customHeight="1" x14ac:dyDescent="0.25">
      <c r="B15" s="98" t="s">
        <v>216</v>
      </c>
      <c r="C15" s="88"/>
      <c r="D15" s="89"/>
      <c r="E15" s="67"/>
      <c r="F15" s="28" t="str">
        <f>IF(E15="","",VLOOKUP(E15,'BPU Alimentaires'!$C$31:$D$38,2,FALSE))</f>
        <v/>
      </c>
      <c r="G15" s="27" t="str">
        <f t="shared" si="0"/>
        <v/>
      </c>
    </row>
    <row r="16" spans="2:7" ht="15" customHeight="1" x14ac:dyDescent="0.25">
      <c r="B16" s="98" t="s">
        <v>216</v>
      </c>
      <c r="C16" s="88"/>
      <c r="D16" s="89"/>
      <c r="E16" s="67"/>
      <c r="F16" s="28" t="str">
        <f>IF(E16="","",VLOOKUP(E16,'BPU Alimentaires'!$C$31:$D$38,2,FALSE))</f>
        <v/>
      </c>
      <c r="G16" s="27" t="str">
        <f t="shared" si="0"/>
        <v/>
      </c>
    </row>
    <row r="17" spans="2:7" ht="15" customHeight="1" x14ac:dyDescent="0.25">
      <c r="B17" s="98" t="s">
        <v>216</v>
      </c>
      <c r="C17" s="88"/>
      <c r="D17" s="89"/>
      <c r="E17" s="67"/>
      <c r="F17" s="28" t="str">
        <f>IF(E17="","",VLOOKUP(E17,'BPU Alimentaires'!$C$31:$D$38,2,FALSE))</f>
        <v/>
      </c>
      <c r="G17" s="27" t="str">
        <f t="shared" si="0"/>
        <v/>
      </c>
    </row>
    <row r="18" spans="2:7" ht="15" customHeight="1" x14ac:dyDescent="0.25">
      <c r="B18" s="98" t="s">
        <v>216</v>
      </c>
      <c r="C18" s="149" t="s">
        <v>218</v>
      </c>
      <c r="D18" s="89"/>
      <c r="E18" s="67"/>
      <c r="F18" s="28" t="str">
        <f>IF(E18="","",VLOOKUP(E18,'BPU Alimentaires'!$C$31:$D$38,2,FALSE))</f>
        <v/>
      </c>
      <c r="G18" s="27" t="str">
        <f t="shared" si="0"/>
        <v/>
      </c>
    </row>
    <row r="19" spans="2:7" ht="15" customHeight="1" x14ac:dyDescent="0.25">
      <c r="B19" s="98" t="s">
        <v>216</v>
      </c>
      <c r="C19" s="88"/>
      <c r="D19" s="89"/>
      <c r="E19" s="67"/>
      <c r="F19" s="28" t="str">
        <f>IF(E19="","",VLOOKUP(E19,'BPU Alimentaires'!$C$31:$D$38,2,FALSE))</f>
        <v/>
      </c>
      <c r="G19" s="27" t="str">
        <f t="shared" si="0"/>
        <v/>
      </c>
    </row>
    <row r="20" spans="2:7" ht="15" customHeight="1" x14ac:dyDescent="0.25">
      <c r="B20" s="98" t="s">
        <v>216</v>
      </c>
      <c r="C20" s="88"/>
      <c r="D20" s="89"/>
      <c r="E20" s="67"/>
      <c r="F20" s="28" t="str">
        <f>IF(E20="","",VLOOKUP(E20,'BPU Alimentaires'!$C$31:$D$38,2,FALSE))</f>
        <v/>
      </c>
      <c r="G20" s="27" t="str">
        <f t="shared" si="0"/>
        <v/>
      </c>
    </row>
    <row r="21" spans="2:7" ht="15" customHeight="1" x14ac:dyDescent="0.25">
      <c r="B21" s="98" t="s">
        <v>216</v>
      </c>
      <c r="C21" s="88"/>
      <c r="D21" s="89"/>
      <c r="E21" s="67"/>
      <c r="F21" s="28" t="str">
        <f>IF(E21="","",VLOOKUP(E21,'BPU Alimentaires'!$C$31:$D$38,2,FALSE))</f>
        <v/>
      </c>
      <c r="G21" s="27" t="str">
        <f t="shared" si="0"/>
        <v/>
      </c>
    </row>
    <row r="22" spans="2:7" ht="15" customHeight="1" x14ac:dyDescent="0.25">
      <c r="B22" s="98" t="s">
        <v>216</v>
      </c>
      <c r="C22" s="88"/>
      <c r="D22" s="89"/>
      <c r="E22" s="67"/>
      <c r="F22" s="28" t="str">
        <f>IF(E22="","",VLOOKUP(E22,'BPU Alimentaires'!$C$31:$D$38,2,FALSE))</f>
        <v/>
      </c>
      <c r="G22" s="27" t="str">
        <f t="shared" si="0"/>
        <v/>
      </c>
    </row>
    <row r="23" spans="2:7" ht="15" customHeight="1" x14ac:dyDescent="0.25">
      <c r="B23" s="98" t="s">
        <v>216</v>
      </c>
      <c r="C23" s="88"/>
      <c r="D23" s="89"/>
      <c r="E23" s="67"/>
      <c r="F23" s="28" t="str">
        <f>IF(E23="","",VLOOKUP(E23,'BPU Alimentaires'!$C$31:$D$38,2,FALSE))</f>
        <v/>
      </c>
      <c r="G23" s="27" t="str">
        <f t="shared" si="0"/>
        <v/>
      </c>
    </row>
    <row r="24" spans="2:7" ht="15" customHeight="1" x14ac:dyDescent="0.25">
      <c r="B24" s="98" t="s">
        <v>216</v>
      </c>
      <c r="C24" s="88"/>
      <c r="D24" s="89"/>
      <c r="E24" s="67"/>
      <c r="F24" s="28" t="str">
        <f>IF(E24="","",VLOOKUP(E24,'BPU Alimentaires'!$C$31:$D$38,2,FALSE))</f>
        <v/>
      </c>
      <c r="G24" s="27" t="str">
        <f t="shared" si="0"/>
        <v/>
      </c>
    </row>
    <row r="25" spans="2:7" ht="15" customHeight="1" x14ac:dyDescent="0.25">
      <c r="B25" s="98" t="s">
        <v>216</v>
      </c>
      <c r="C25" s="88"/>
      <c r="D25" s="89"/>
      <c r="E25" s="67"/>
      <c r="F25" s="28" t="str">
        <f>IF(E25="","",VLOOKUP(E25,'BPU Alimentaires'!$C$31:$D$38,2,FALSE))</f>
        <v/>
      </c>
      <c r="G25" s="27" t="str">
        <f t="shared" si="0"/>
        <v/>
      </c>
    </row>
    <row r="26" spans="2:7" ht="15" customHeight="1" x14ac:dyDescent="0.25">
      <c r="B26" s="98" t="s">
        <v>216</v>
      </c>
      <c r="C26" s="149" t="s">
        <v>219</v>
      </c>
      <c r="D26" s="89"/>
      <c r="E26" s="67"/>
      <c r="F26" s="28" t="str">
        <f>IF(E26="","",VLOOKUP(E26,'BPU Alimentaires'!$C$31:$D$38,2,FALSE))</f>
        <v/>
      </c>
      <c r="G26" s="27" t="str">
        <f t="shared" si="0"/>
        <v/>
      </c>
    </row>
    <row r="27" spans="2:7" ht="15" customHeight="1" x14ac:dyDescent="0.25">
      <c r="B27" s="98" t="s">
        <v>216</v>
      </c>
      <c r="C27" s="88"/>
      <c r="D27" s="89"/>
      <c r="E27" s="67"/>
      <c r="F27" s="28" t="str">
        <f>IF(E27="","",VLOOKUP(E27,'BPU Alimentaires'!$C$31:$D$38,2,FALSE))</f>
        <v/>
      </c>
      <c r="G27" s="27" t="str">
        <f t="shared" si="0"/>
        <v/>
      </c>
    </row>
    <row r="28" spans="2:7" ht="15" customHeight="1" x14ac:dyDescent="0.25">
      <c r="B28" s="98" t="s">
        <v>216</v>
      </c>
      <c r="C28" s="88"/>
      <c r="D28" s="89"/>
      <c r="E28" s="67"/>
      <c r="F28" s="28" t="str">
        <f>IF(E28="","",VLOOKUP(E28,'BPU Alimentaires'!$C$31:$D$38,2,FALSE))</f>
        <v/>
      </c>
      <c r="G28" s="27" t="str">
        <f t="shared" si="0"/>
        <v/>
      </c>
    </row>
    <row r="29" spans="2:7" ht="15" customHeight="1" x14ac:dyDescent="0.25">
      <c r="B29" s="98" t="s">
        <v>216</v>
      </c>
      <c r="C29" s="88"/>
      <c r="D29" s="89"/>
      <c r="E29" s="67"/>
      <c r="F29" s="28" t="str">
        <f>IF(E29="","",VLOOKUP(E29,'BPU Alimentaires'!$C$31:$D$38,2,FALSE))</f>
        <v/>
      </c>
      <c r="G29" s="27" t="str">
        <f t="shared" si="0"/>
        <v/>
      </c>
    </row>
    <row r="30" spans="2:7" ht="15" customHeight="1" x14ac:dyDescent="0.25">
      <c r="B30" s="98" t="s">
        <v>216</v>
      </c>
      <c r="C30" s="88"/>
      <c r="D30" s="89"/>
      <c r="E30" s="67"/>
      <c r="F30" s="28" t="str">
        <f>IF(E30="","",VLOOKUP(E30,'BPU Alimentaires'!$C$31:$D$38,2,FALSE))</f>
        <v/>
      </c>
      <c r="G30" s="27" t="str">
        <f t="shared" si="0"/>
        <v/>
      </c>
    </row>
    <row r="31" spans="2:7" ht="15" customHeight="1" x14ac:dyDescent="0.25">
      <c r="B31" s="98" t="s">
        <v>216</v>
      </c>
      <c r="C31" s="88"/>
      <c r="D31" s="89"/>
      <c r="E31" s="67"/>
      <c r="F31" s="28" t="str">
        <f>IF(E31="","",VLOOKUP(E31,'BPU Alimentaires'!$C$31:$D$38,2,FALSE))</f>
        <v/>
      </c>
      <c r="G31" s="27" t="str">
        <f t="shared" si="0"/>
        <v/>
      </c>
    </row>
    <row r="32" spans="2:7" ht="15" customHeight="1" x14ac:dyDescent="0.25">
      <c r="B32" s="98" t="s">
        <v>216</v>
      </c>
      <c r="C32" s="88"/>
      <c r="D32" s="89"/>
      <c r="E32" s="67"/>
      <c r="F32" s="28" t="str">
        <f>IF(E32="","",VLOOKUP(E32,'BPU Alimentaires'!$C$31:$D$38,2,FALSE))</f>
        <v/>
      </c>
      <c r="G32" s="27" t="str">
        <f t="shared" si="0"/>
        <v/>
      </c>
    </row>
    <row r="33" spans="2:7" ht="15" customHeight="1" x14ac:dyDescent="0.25">
      <c r="B33" s="98" t="s">
        <v>216</v>
      </c>
      <c r="C33" s="88"/>
      <c r="D33" s="89"/>
      <c r="E33" s="67"/>
      <c r="F33" s="28" t="str">
        <f>IF(E33="","",VLOOKUP(E33,'BPU Alimentaires'!$C$31:$D$38,2,FALSE))</f>
        <v/>
      </c>
      <c r="G33" s="27" t="str">
        <f t="shared" si="0"/>
        <v/>
      </c>
    </row>
    <row r="34" spans="2:7" ht="15" customHeight="1" x14ac:dyDescent="0.25">
      <c r="B34" s="98" t="s">
        <v>216</v>
      </c>
      <c r="C34" s="149" t="s">
        <v>220</v>
      </c>
      <c r="D34" s="89"/>
      <c r="E34" s="67"/>
      <c r="F34" s="28" t="str">
        <f>IF(E34="","",VLOOKUP(E34,'BPU Alimentaires'!$C$31:$D$38,2,FALSE))</f>
        <v/>
      </c>
      <c r="G34" s="27" t="str">
        <f t="shared" si="0"/>
        <v/>
      </c>
    </row>
    <row r="35" spans="2:7" ht="15" customHeight="1" x14ac:dyDescent="0.25">
      <c r="B35" s="98" t="s">
        <v>216</v>
      </c>
      <c r="C35" s="88"/>
      <c r="D35" s="89"/>
      <c r="E35" s="67"/>
      <c r="F35" s="28" t="str">
        <f>IF(E35="","",VLOOKUP(E35,'BPU Alimentaires'!$C$31:$D$38,2,FALSE))</f>
        <v/>
      </c>
      <c r="G35" s="27" t="str">
        <f t="shared" si="0"/>
        <v/>
      </c>
    </row>
    <row r="36" spans="2:7" ht="15" customHeight="1" x14ac:dyDescent="0.25">
      <c r="B36" s="98" t="s">
        <v>216</v>
      </c>
      <c r="C36" s="88"/>
      <c r="D36" s="89"/>
      <c r="E36" s="67"/>
      <c r="F36" s="28" t="str">
        <f>IF(E36="","",VLOOKUP(E36,'BPU Alimentaires'!$C$31:$D$38,2,FALSE))</f>
        <v/>
      </c>
      <c r="G36" s="27" t="str">
        <f t="shared" si="0"/>
        <v/>
      </c>
    </row>
    <row r="37" spans="2:7" ht="15" customHeight="1" x14ac:dyDescent="0.25">
      <c r="B37" s="98" t="s">
        <v>216</v>
      </c>
      <c r="C37" s="88"/>
      <c r="D37" s="89"/>
      <c r="E37" s="67"/>
      <c r="F37" s="28" t="str">
        <f>IF(E37="","",VLOOKUP(E37,'BPU Alimentaires'!$C$31:$D$38,2,FALSE))</f>
        <v/>
      </c>
      <c r="G37" s="27" t="str">
        <f t="shared" si="0"/>
        <v/>
      </c>
    </row>
    <row r="38" spans="2:7" ht="15" customHeight="1" x14ac:dyDescent="0.25">
      <c r="B38" s="98" t="s">
        <v>216</v>
      </c>
      <c r="C38" s="88"/>
      <c r="D38" s="89"/>
      <c r="E38" s="67"/>
      <c r="F38" s="28" t="str">
        <f>IF(E38="","",VLOOKUP(E38,'BPU Alimentaires'!$C$31:$D$38,2,FALSE))</f>
        <v/>
      </c>
      <c r="G38" s="27" t="str">
        <f t="shared" si="0"/>
        <v/>
      </c>
    </row>
    <row r="39" spans="2:7" ht="15" customHeight="1" x14ac:dyDescent="0.25">
      <c r="B39" s="98" t="s">
        <v>216</v>
      </c>
      <c r="C39" s="88"/>
      <c r="D39" s="89"/>
      <c r="E39" s="67"/>
      <c r="F39" s="28" t="str">
        <f>IF(E39="","",VLOOKUP(E39,'BPU Alimentaires'!$C$31:$D$38,2,FALSE))</f>
        <v/>
      </c>
      <c r="G39" s="27" t="str">
        <f t="shared" si="0"/>
        <v/>
      </c>
    </row>
    <row r="40" spans="2:7" ht="15" customHeight="1" x14ac:dyDescent="0.25">
      <c r="B40" s="98" t="s">
        <v>216</v>
      </c>
      <c r="C40" s="149" t="s">
        <v>221</v>
      </c>
      <c r="D40" s="89"/>
      <c r="E40" s="67"/>
      <c r="F40" s="28" t="str">
        <f>IF(E40="","",VLOOKUP(E40,'BPU Alimentaires'!$C$31:$D$38,2,FALSE))</f>
        <v/>
      </c>
      <c r="G40" s="27" t="str">
        <f t="shared" si="0"/>
        <v/>
      </c>
    </row>
    <row r="41" spans="2:7" ht="15" customHeight="1" x14ac:dyDescent="0.25">
      <c r="B41" s="98" t="s">
        <v>216</v>
      </c>
      <c r="C41" s="88"/>
      <c r="D41" s="89"/>
      <c r="E41" s="67"/>
      <c r="F41" s="28" t="str">
        <f>IF(E41="","",VLOOKUP(E41,'BPU Alimentaires'!$C$31:$D$38,2,FALSE))</f>
        <v/>
      </c>
      <c r="G41" s="27" t="str">
        <f t="shared" si="0"/>
        <v/>
      </c>
    </row>
    <row r="42" spans="2:7" ht="15" customHeight="1" x14ac:dyDescent="0.25">
      <c r="B42" s="98" t="s">
        <v>216</v>
      </c>
      <c r="C42" s="88"/>
      <c r="D42" s="89"/>
      <c r="E42" s="67"/>
      <c r="F42" s="28" t="str">
        <f>IF(E42="","",VLOOKUP(E42,'BPU Alimentaires'!$C$31:$D$38,2,FALSE))</f>
        <v/>
      </c>
      <c r="G42" s="27" t="str">
        <f t="shared" si="0"/>
        <v/>
      </c>
    </row>
    <row r="43" spans="2:7" ht="15" customHeight="1" x14ac:dyDescent="0.25">
      <c r="B43" s="98" t="s">
        <v>216</v>
      </c>
      <c r="C43" s="88"/>
      <c r="D43" s="89"/>
      <c r="E43" s="67"/>
      <c r="F43" s="28" t="str">
        <f>IF(E43="","",VLOOKUP(E43,'BPU Alimentaires'!$C$31:$D$38,2,FALSE))</f>
        <v/>
      </c>
      <c r="G43" s="27" t="str">
        <f t="shared" si="0"/>
        <v/>
      </c>
    </row>
    <row r="44" spans="2:7" ht="15" customHeight="1" x14ac:dyDescent="0.25">
      <c r="B44" s="98" t="s">
        <v>216</v>
      </c>
      <c r="C44" s="88"/>
      <c r="D44" s="89"/>
      <c r="E44" s="67"/>
      <c r="F44" s="28" t="str">
        <f>IF(E44="","",VLOOKUP(E44,'BPU Alimentaires'!$C$31:$D$38,2,FALSE))</f>
        <v/>
      </c>
      <c r="G44" s="27" t="str">
        <f t="shared" si="0"/>
        <v/>
      </c>
    </row>
    <row r="45" spans="2:7" ht="15" customHeight="1" x14ac:dyDescent="0.25">
      <c r="B45" s="98" t="s">
        <v>216</v>
      </c>
      <c r="C45" s="88"/>
      <c r="D45" s="89"/>
      <c r="E45" s="67"/>
      <c r="F45" s="28" t="str">
        <f>IF(E45="","",VLOOKUP(E45,'BPU Alimentaires'!$C$31:$D$38,2,FALSE))</f>
        <v/>
      </c>
      <c r="G45" s="27" t="str">
        <f t="shared" si="0"/>
        <v/>
      </c>
    </row>
    <row r="46" spans="2:7" ht="15" customHeight="1" x14ac:dyDescent="0.25">
      <c r="B46" s="98" t="s">
        <v>216</v>
      </c>
      <c r="C46" s="88"/>
      <c r="D46" s="89"/>
      <c r="E46" s="67"/>
      <c r="F46" s="28" t="str">
        <f>IF(E46="","",VLOOKUP(E46,'BPU Alimentaires'!$C$31:$D$38,2,FALSE))</f>
        <v/>
      </c>
      <c r="G46" s="27" t="str">
        <f t="shared" si="0"/>
        <v/>
      </c>
    </row>
    <row r="47" spans="2:7" ht="15" customHeight="1" x14ac:dyDescent="0.25">
      <c r="B47" s="98" t="s">
        <v>216</v>
      </c>
      <c r="C47" s="149" t="s">
        <v>222</v>
      </c>
      <c r="D47" s="89"/>
      <c r="E47" s="67"/>
      <c r="F47" s="28" t="str">
        <f>IF(E47="","",VLOOKUP(E47,'BPU Alimentaires'!$C$31:$D$38,2,FALSE))</f>
        <v/>
      </c>
      <c r="G47" s="27" t="str">
        <f t="shared" si="0"/>
        <v/>
      </c>
    </row>
    <row r="48" spans="2:7" ht="15" customHeight="1" x14ac:dyDescent="0.25">
      <c r="B48" s="98" t="s">
        <v>216</v>
      </c>
      <c r="C48" s="88"/>
      <c r="D48" s="89"/>
      <c r="E48" s="67"/>
      <c r="F48" s="28" t="str">
        <f>IF(E48="","",VLOOKUP(E48,'BPU Alimentaires'!$C$31:$D$38,2,FALSE))</f>
        <v/>
      </c>
      <c r="G48" s="27" t="str">
        <f t="shared" si="0"/>
        <v/>
      </c>
    </row>
    <row r="49" spans="2:7" ht="15" customHeight="1" x14ac:dyDescent="0.25">
      <c r="B49" s="98" t="s">
        <v>216</v>
      </c>
      <c r="C49" s="88"/>
      <c r="D49" s="89"/>
      <c r="E49" s="67"/>
      <c r="F49" s="28" t="str">
        <f>IF(E49="","",VLOOKUP(E49,'BPU Alimentaires'!$C$31:$D$38,2,FALSE))</f>
        <v/>
      </c>
      <c r="G49" s="27" t="str">
        <f t="shared" si="0"/>
        <v/>
      </c>
    </row>
    <row r="50" spans="2:7" ht="15" customHeight="1" x14ac:dyDescent="0.25">
      <c r="B50" s="98" t="s">
        <v>216</v>
      </c>
      <c r="C50" s="88"/>
      <c r="D50" s="89"/>
      <c r="E50" s="67"/>
      <c r="F50" s="28" t="str">
        <f>IF(E50="","",VLOOKUP(E50,'BPU Alimentaires'!$C$31:$D$38,2,FALSE))</f>
        <v/>
      </c>
      <c r="G50" s="27" t="str">
        <f t="shared" si="0"/>
        <v/>
      </c>
    </row>
    <row r="51" spans="2:7" ht="15" customHeight="1" x14ac:dyDescent="0.25">
      <c r="B51" s="98" t="s">
        <v>216</v>
      </c>
      <c r="C51" s="88"/>
      <c r="D51" s="89"/>
      <c r="E51" s="67"/>
      <c r="F51" s="28" t="str">
        <f>IF(E51="","",VLOOKUP(E51,'BPU Alimentaires'!$C$31:$D$38,2,FALSE))</f>
        <v/>
      </c>
      <c r="G51" s="27" t="str">
        <f t="shared" si="0"/>
        <v/>
      </c>
    </row>
    <row r="52" spans="2:7" ht="15" customHeight="1" x14ac:dyDescent="0.25">
      <c r="B52" s="98" t="s">
        <v>216</v>
      </c>
      <c r="C52" s="88"/>
      <c r="D52" s="89"/>
      <c r="E52" s="67"/>
      <c r="F52" s="28" t="str">
        <f>IF(E52="","",VLOOKUP(E52,'BPU Alimentaires'!$C$31:$D$38,2,FALSE))</f>
        <v/>
      </c>
      <c r="G52" s="27" t="str">
        <f t="shared" ref="G52:G92" si="1">IF(F52="","",ROUND(F52*1.1,2))</f>
        <v/>
      </c>
    </row>
    <row r="53" spans="2:7" ht="15" customHeight="1" x14ac:dyDescent="0.25">
      <c r="B53" s="98" t="s">
        <v>216</v>
      </c>
      <c r="C53" s="88"/>
      <c r="D53" s="89"/>
      <c r="E53" s="67"/>
      <c r="F53" s="28" t="str">
        <f>IF(E53="","",VLOOKUP(E53,'BPU Alimentaires'!$C$31:$D$38,2,FALSE))</f>
        <v/>
      </c>
      <c r="G53" s="27" t="str">
        <f t="shared" si="1"/>
        <v/>
      </c>
    </row>
    <row r="54" spans="2:7" ht="15" customHeight="1" x14ac:dyDescent="0.25">
      <c r="B54" s="98" t="s">
        <v>216</v>
      </c>
      <c r="C54" s="88"/>
      <c r="D54" s="89"/>
      <c r="E54" s="67"/>
      <c r="F54" s="28" t="str">
        <f>IF(E54="","",VLOOKUP(E54,'BPU Alimentaires'!$C$31:$D$38,2,FALSE))</f>
        <v/>
      </c>
      <c r="G54" s="27" t="str">
        <f t="shared" si="1"/>
        <v/>
      </c>
    </row>
    <row r="55" spans="2:7" ht="15" customHeight="1" x14ac:dyDescent="0.25">
      <c r="B55" s="98" t="s">
        <v>216</v>
      </c>
      <c r="C55" s="149" t="s">
        <v>223</v>
      </c>
      <c r="D55" s="89"/>
      <c r="E55" s="67"/>
      <c r="F55" s="28" t="str">
        <f>IF(E55="","",VLOOKUP(E55,'BPU Alimentaires'!$C$31:$D$38,2,FALSE))</f>
        <v/>
      </c>
      <c r="G55" s="27" t="str">
        <f t="shared" si="1"/>
        <v/>
      </c>
    </row>
    <row r="56" spans="2:7" ht="15" customHeight="1" x14ac:dyDescent="0.25">
      <c r="B56" s="98" t="s">
        <v>216</v>
      </c>
      <c r="C56" s="88"/>
      <c r="D56" s="89"/>
      <c r="E56" s="67"/>
      <c r="F56" s="28" t="str">
        <f>IF(E56="","",VLOOKUP(E56,'BPU Alimentaires'!$C$31:$D$38,2,FALSE))</f>
        <v/>
      </c>
      <c r="G56" s="27" t="str">
        <f t="shared" si="1"/>
        <v/>
      </c>
    </row>
    <row r="57" spans="2:7" ht="15" customHeight="1" x14ac:dyDescent="0.25">
      <c r="B57" s="98" t="s">
        <v>216</v>
      </c>
      <c r="C57" s="88"/>
      <c r="D57" s="89"/>
      <c r="E57" s="67"/>
      <c r="F57" s="28" t="str">
        <f>IF(E57="","",VLOOKUP(E57,'BPU Alimentaires'!$C$31:$D$38,2,FALSE))</f>
        <v/>
      </c>
      <c r="G57" s="27" t="str">
        <f t="shared" si="1"/>
        <v/>
      </c>
    </row>
    <row r="58" spans="2:7" ht="15" customHeight="1" x14ac:dyDescent="0.25">
      <c r="B58" s="98" t="s">
        <v>216</v>
      </c>
      <c r="C58" s="88"/>
      <c r="D58" s="89"/>
      <c r="E58" s="67"/>
      <c r="F58" s="28" t="str">
        <f>IF(E58="","",VLOOKUP(E58,'BPU Alimentaires'!$C$31:$D$38,2,FALSE))</f>
        <v/>
      </c>
      <c r="G58" s="27" t="str">
        <f t="shared" si="1"/>
        <v/>
      </c>
    </row>
    <row r="59" spans="2:7" ht="15" customHeight="1" x14ac:dyDescent="0.25">
      <c r="B59" s="98" t="s">
        <v>216</v>
      </c>
      <c r="C59" s="88"/>
      <c r="D59" s="89"/>
      <c r="E59" s="67"/>
      <c r="F59" s="28" t="str">
        <f>IF(E59="","",VLOOKUP(E59,'BPU Alimentaires'!$C$31:$D$38,2,FALSE))</f>
        <v/>
      </c>
      <c r="G59" s="27" t="str">
        <f t="shared" si="1"/>
        <v/>
      </c>
    </row>
    <row r="60" spans="2:7" ht="15" customHeight="1" x14ac:dyDescent="0.25">
      <c r="B60" s="98" t="s">
        <v>216</v>
      </c>
      <c r="C60" s="88"/>
      <c r="D60" s="89"/>
      <c r="E60" s="67"/>
      <c r="F60" s="28" t="str">
        <f>IF(E60="","",VLOOKUP(E60,'BPU Alimentaires'!$C$31:$D$38,2,FALSE))</f>
        <v/>
      </c>
      <c r="G60" s="27" t="str">
        <f t="shared" si="1"/>
        <v/>
      </c>
    </row>
    <row r="61" spans="2:7" ht="15" customHeight="1" x14ac:dyDescent="0.25">
      <c r="B61" s="98" t="s">
        <v>216</v>
      </c>
      <c r="C61" s="88"/>
      <c r="D61" s="89"/>
      <c r="E61" s="67"/>
      <c r="F61" s="28" t="str">
        <f>IF(E61="","",VLOOKUP(E61,'BPU Alimentaires'!$C$31:$D$38,2,FALSE))</f>
        <v/>
      </c>
      <c r="G61" s="27" t="str">
        <f t="shared" si="1"/>
        <v/>
      </c>
    </row>
    <row r="62" spans="2:7" ht="15" customHeight="1" x14ac:dyDescent="0.25">
      <c r="B62" s="98" t="s">
        <v>216</v>
      </c>
      <c r="C62" s="88"/>
      <c r="D62" s="89"/>
      <c r="E62" s="67"/>
      <c r="F62" s="28" t="str">
        <f>IF(E62="","",VLOOKUP(E62,'BPU Alimentaires'!$C$31:$D$38,2,FALSE))</f>
        <v/>
      </c>
      <c r="G62" s="27" t="str">
        <f t="shared" si="1"/>
        <v/>
      </c>
    </row>
    <row r="63" spans="2:7" ht="15" customHeight="1" x14ac:dyDescent="0.25">
      <c r="B63" s="98" t="s">
        <v>216</v>
      </c>
      <c r="C63" s="149" t="s">
        <v>224</v>
      </c>
      <c r="D63" s="89"/>
      <c r="E63" s="67"/>
      <c r="F63" s="28" t="str">
        <f>IF(E63="","",VLOOKUP(E63,'BPU Alimentaires'!$C$31:$D$38,2,FALSE))</f>
        <v/>
      </c>
      <c r="G63" s="27" t="str">
        <f t="shared" si="1"/>
        <v/>
      </c>
    </row>
    <row r="64" spans="2:7" ht="15" customHeight="1" x14ac:dyDescent="0.25">
      <c r="B64" s="98" t="s">
        <v>216</v>
      </c>
      <c r="C64" s="88"/>
      <c r="D64" s="89"/>
      <c r="E64" s="67"/>
      <c r="F64" s="28" t="str">
        <f>IF(E64="","",VLOOKUP(E64,'BPU Alimentaires'!$C$31:$D$38,2,FALSE))</f>
        <v/>
      </c>
      <c r="G64" s="27" t="str">
        <f t="shared" si="1"/>
        <v/>
      </c>
    </row>
    <row r="65" spans="2:7" ht="15" customHeight="1" x14ac:dyDescent="0.25">
      <c r="B65" s="98" t="s">
        <v>216</v>
      </c>
      <c r="C65" s="88"/>
      <c r="D65" s="89"/>
      <c r="E65" s="67"/>
      <c r="F65" s="28" t="str">
        <f>IF(E65="","",VLOOKUP(E65,'BPU Alimentaires'!$C$31:$D$38,2,FALSE))</f>
        <v/>
      </c>
      <c r="G65" s="27" t="str">
        <f t="shared" si="1"/>
        <v/>
      </c>
    </row>
    <row r="66" spans="2:7" ht="15" customHeight="1" x14ac:dyDescent="0.25">
      <c r="B66" s="98" t="s">
        <v>216</v>
      </c>
      <c r="C66" s="88"/>
      <c r="D66" s="89"/>
      <c r="E66" s="67"/>
      <c r="F66" s="28" t="str">
        <f>IF(E66="","",VLOOKUP(E66,'BPU Alimentaires'!$C$31:$D$38,2,FALSE))</f>
        <v/>
      </c>
      <c r="G66" s="27" t="str">
        <f t="shared" si="1"/>
        <v/>
      </c>
    </row>
    <row r="67" spans="2:7" ht="15" customHeight="1" x14ac:dyDescent="0.25">
      <c r="B67" s="98" t="s">
        <v>216</v>
      </c>
      <c r="C67" s="88"/>
      <c r="D67" s="89"/>
      <c r="E67" s="67"/>
      <c r="F67" s="28" t="str">
        <f>IF(E67="","",VLOOKUP(E67,'BPU Alimentaires'!$C$31:$D$38,2,FALSE))</f>
        <v/>
      </c>
      <c r="G67" s="27" t="str">
        <f t="shared" si="1"/>
        <v/>
      </c>
    </row>
    <row r="68" spans="2:7" ht="15" customHeight="1" x14ac:dyDescent="0.25">
      <c r="B68" s="98" t="s">
        <v>216</v>
      </c>
      <c r="C68" s="88"/>
      <c r="D68" s="89"/>
      <c r="E68" s="67"/>
      <c r="F68" s="28" t="str">
        <f>IF(E68="","",VLOOKUP(E68,'BPU Alimentaires'!$C$31:$D$38,2,FALSE))</f>
        <v/>
      </c>
      <c r="G68" s="27" t="str">
        <f t="shared" si="1"/>
        <v/>
      </c>
    </row>
    <row r="69" spans="2:7" ht="15" customHeight="1" x14ac:dyDescent="0.25">
      <c r="B69" s="98" t="s">
        <v>216</v>
      </c>
      <c r="C69" s="88"/>
      <c r="D69" s="89"/>
      <c r="E69" s="67"/>
      <c r="F69" s="28" t="str">
        <f>IF(E69="","",VLOOKUP(E69,'BPU Alimentaires'!$C$31:$D$38,2,FALSE))</f>
        <v/>
      </c>
      <c r="G69" s="27" t="str">
        <f t="shared" si="1"/>
        <v/>
      </c>
    </row>
    <row r="70" spans="2:7" ht="15" customHeight="1" x14ac:dyDescent="0.25">
      <c r="B70" s="98" t="s">
        <v>216</v>
      </c>
      <c r="C70" s="88"/>
      <c r="D70" s="89"/>
      <c r="E70" s="67"/>
      <c r="F70" s="28" t="str">
        <f>IF(E70="","",VLOOKUP(E70,'BPU Alimentaires'!$C$31:$D$38,2,FALSE))</f>
        <v/>
      </c>
      <c r="G70" s="27" t="str">
        <f t="shared" si="1"/>
        <v/>
      </c>
    </row>
    <row r="71" spans="2:7" ht="15" customHeight="1" x14ac:dyDescent="0.25">
      <c r="B71" s="98" t="s">
        <v>216</v>
      </c>
      <c r="C71" s="88"/>
      <c r="D71" s="89"/>
      <c r="E71" s="67"/>
      <c r="F71" s="28" t="str">
        <f>IF(E71="","",VLOOKUP(E71,'BPU Alimentaires'!$C$31:$D$38,2,FALSE))</f>
        <v/>
      </c>
      <c r="G71" s="27" t="str">
        <f t="shared" si="1"/>
        <v/>
      </c>
    </row>
    <row r="72" spans="2:7" ht="15" customHeight="1" x14ac:dyDescent="0.25">
      <c r="B72" s="98" t="s">
        <v>216</v>
      </c>
      <c r="C72" s="88"/>
      <c r="D72" s="89"/>
      <c r="E72" s="67"/>
      <c r="F72" s="28" t="str">
        <f>IF(E72="","",VLOOKUP(E72,'BPU Alimentaires'!$C$31:$D$38,2,FALSE))</f>
        <v/>
      </c>
      <c r="G72" s="27" t="str">
        <f t="shared" si="1"/>
        <v/>
      </c>
    </row>
    <row r="73" spans="2:7" ht="15" customHeight="1" x14ac:dyDescent="0.25">
      <c r="B73" s="98" t="s">
        <v>216</v>
      </c>
      <c r="C73" s="88"/>
      <c r="D73" s="89"/>
      <c r="E73" s="67"/>
      <c r="F73" s="28" t="str">
        <f>IF(E73="","",VLOOKUP(E73,'BPU Alimentaires'!$C$31:$D$38,2,FALSE))</f>
        <v/>
      </c>
      <c r="G73" s="27" t="str">
        <f t="shared" si="1"/>
        <v/>
      </c>
    </row>
    <row r="74" spans="2:7" ht="15" customHeight="1" x14ac:dyDescent="0.25">
      <c r="B74" s="98" t="s">
        <v>216</v>
      </c>
      <c r="C74" s="88"/>
      <c r="D74" s="89"/>
      <c r="E74" s="67"/>
      <c r="F74" s="28" t="str">
        <f>IF(E74="","",VLOOKUP(E74,'BPU Alimentaires'!$C$31:$D$38,2,FALSE))</f>
        <v/>
      </c>
      <c r="G74" s="27" t="str">
        <f t="shared" si="1"/>
        <v/>
      </c>
    </row>
    <row r="75" spans="2:7" ht="15" customHeight="1" x14ac:dyDescent="0.25">
      <c r="B75" s="98" t="s">
        <v>216</v>
      </c>
      <c r="C75" s="88"/>
      <c r="D75" s="89"/>
      <c r="E75" s="67"/>
      <c r="F75" s="28" t="str">
        <f>IF(E75="","",VLOOKUP(E75,'BPU Alimentaires'!$C$31:$D$38,2,FALSE))</f>
        <v/>
      </c>
      <c r="G75" s="27" t="str">
        <f t="shared" si="1"/>
        <v/>
      </c>
    </row>
    <row r="76" spans="2:7" ht="15" customHeight="1" x14ac:dyDescent="0.25">
      <c r="B76" s="98" t="s">
        <v>216</v>
      </c>
      <c r="C76" s="149" t="s">
        <v>225</v>
      </c>
      <c r="D76" s="89"/>
      <c r="E76" s="67"/>
      <c r="F76" s="28" t="str">
        <f>IF(E76="","",VLOOKUP(E76,'BPU Alimentaires'!$C$31:$D$38,2,FALSE))</f>
        <v/>
      </c>
      <c r="G76" s="27" t="str">
        <f t="shared" si="1"/>
        <v/>
      </c>
    </row>
    <row r="77" spans="2:7" ht="15" customHeight="1" x14ac:dyDescent="0.25">
      <c r="B77" s="98" t="s">
        <v>216</v>
      </c>
      <c r="C77" s="88"/>
      <c r="D77" s="89"/>
      <c r="E77" s="67"/>
      <c r="F77" s="28" t="str">
        <f>IF(E77="","",VLOOKUP(E77,'BPU Alimentaires'!$C$31:$D$38,2,FALSE))</f>
        <v/>
      </c>
      <c r="G77" s="27" t="str">
        <f t="shared" si="1"/>
        <v/>
      </c>
    </row>
    <row r="78" spans="2:7" ht="15" customHeight="1" x14ac:dyDescent="0.25">
      <c r="B78" s="98" t="s">
        <v>216</v>
      </c>
      <c r="C78" s="88"/>
      <c r="D78" s="89"/>
      <c r="E78" s="67"/>
      <c r="F78" s="28" t="str">
        <f>IF(E78="","",VLOOKUP(E78,'BPU Alimentaires'!$C$31:$D$38,2,FALSE))</f>
        <v/>
      </c>
      <c r="G78" s="27" t="str">
        <f t="shared" si="1"/>
        <v/>
      </c>
    </row>
    <row r="79" spans="2:7" ht="15" customHeight="1" x14ac:dyDescent="0.25">
      <c r="B79" s="98" t="s">
        <v>216</v>
      </c>
      <c r="C79" s="88"/>
      <c r="D79" s="89"/>
      <c r="E79" s="67"/>
      <c r="F79" s="28" t="str">
        <f>IF(E79="","",VLOOKUP(E79,'BPU Alimentaires'!$C$31:$D$38,2,FALSE))</f>
        <v/>
      </c>
      <c r="G79" s="27" t="str">
        <f t="shared" si="1"/>
        <v/>
      </c>
    </row>
    <row r="80" spans="2:7" ht="15" customHeight="1" x14ac:dyDescent="0.25">
      <c r="B80" s="98" t="s">
        <v>216</v>
      </c>
      <c r="C80" s="88"/>
      <c r="D80" s="89"/>
      <c r="E80" s="67"/>
      <c r="F80" s="28" t="str">
        <f>IF(E80="","",VLOOKUP(E80,'BPU Alimentaires'!$C$31:$D$38,2,FALSE))</f>
        <v/>
      </c>
      <c r="G80" s="27" t="str">
        <f t="shared" si="1"/>
        <v/>
      </c>
    </row>
    <row r="81" spans="2:7" ht="15" customHeight="1" x14ac:dyDescent="0.25">
      <c r="B81" s="98" t="s">
        <v>216</v>
      </c>
      <c r="C81" s="88"/>
      <c r="D81" s="89"/>
      <c r="E81" s="67"/>
      <c r="F81" s="28" t="str">
        <f>IF(E81="","",VLOOKUP(E81,'BPU Alimentaires'!$C$31:$D$38,2,FALSE))</f>
        <v/>
      </c>
      <c r="G81" s="27" t="str">
        <f t="shared" si="1"/>
        <v/>
      </c>
    </row>
    <row r="82" spans="2:7" ht="15" customHeight="1" x14ac:dyDescent="0.25">
      <c r="B82" s="98" t="s">
        <v>216</v>
      </c>
      <c r="C82" s="88"/>
      <c r="D82" s="89"/>
      <c r="E82" s="67"/>
      <c r="F82" s="28" t="str">
        <f>IF(E82="","",VLOOKUP(E82,'BPU Alimentaires'!$C$31:$D$38,2,FALSE))</f>
        <v/>
      </c>
      <c r="G82" s="27" t="str">
        <f t="shared" si="1"/>
        <v/>
      </c>
    </row>
    <row r="83" spans="2:7" ht="15" customHeight="1" x14ac:dyDescent="0.25">
      <c r="B83" s="98" t="s">
        <v>216</v>
      </c>
      <c r="C83" s="88"/>
      <c r="D83" s="89"/>
      <c r="E83" s="67"/>
      <c r="F83" s="28" t="str">
        <f>IF(E83="","",VLOOKUP(E83,'BPU Alimentaires'!$C$31:$D$38,2,FALSE))</f>
        <v/>
      </c>
      <c r="G83" s="27" t="str">
        <f t="shared" si="1"/>
        <v/>
      </c>
    </row>
    <row r="84" spans="2:7" ht="15" customHeight="1" x14ac:dyDescent="0.25">
      <c r="B84" s="98" t="s">
        <v>216</v>
      </c>
      <c r="C84" s="88"/>
      <c r="D84" s="89"/>
      <c r="E84" s="67"/>
      <c r="F84" s="28" t="str">
        <f>IF(E84="","",VLOOKUP(E84,'BPU Alimentaires'!$C$31:$D$38,2,FALSE))</f>
        <v/>
      </c>
      <c r="G84" s="27" t="str">
        <f t="shared" si="1"/>
        <v/>
      </c>
    </row>
    <row r="85" spans="2:7" ht="15" customHeight="1" x14ac:dyDescent="0.25">
      <c r="B85" s="98" t="s">
        <v>216</v>
      </c>
      <c r="C85" s="88"/>
      <c r="D85" s="89"/>
      <c r="E85" s="67"/>
      <c r="F85" s="28" t="str">
        <f>IF(E85="","",VLOOKUP(E85,'BPU Alimentaires'!$C$31:$D$38,2,FALSE))</f>
        <v/>
      </c>
      <c r="G85" s="27" t="str">
        <f t="shared" si="1"/>
        <v/>
      </c>
    </row>
    <row r="86" spans="2:7" ht="15" customHeight="1" x14ac:dyDescent="0.25">
      <c r="B86" s="98" t="s">
        <v>216</v>
      </c>
      <c r="C86" s="88"/>
      <c r="D86" s="89"/>
      <c r="E86" s="67"/>
      <c r="F86" s="28" t="str">
        <f>IF(E86="","",VLOOKUP(E86,'BPU Alimentaires'!$C$31:$D$38,2,FALSE))</f>
        <v/>
      </c>
      <c r="G86" s="27" t="str">
        <f t="shared" si="1"/>
        <v/>
      </c>
    </row>
    <row r="87" spans="2:7" ht="15" customHeight="1" x14ac:dyDescent="0.25">
      <c r="B87" s="98" t="s">
        <v>216</v>
      </c>
      <c r="C87" s="88"/>
      <c r="D87" s="89"/>
      <c r="E87" s="67"/>
      <c r="F87" s="28" t="str">
        <f>IF(E87="","",VLOOKUP(E87,'BPU Alimentaires'!$C$31:$D$38,2,FALSE))</f>
        <v/>
      </c>
      <c r="G87" s="27" t="str">
        <f t="shared" si="1"/>
        <v/>
      </c>
    </row>
    <row r="88" spans="2:7" ht="15" customHeight="1" x14ac:dyDescent="0.25">
      <c r="B88" s="98" t="s">
        <v>216</v>
      </c>
      <c r="C88" s="88"/>
      <c r="D88" s="89"/>
      <c r="E88" s="67"/>
      <c r="F88" s="28" t="str">
        <f>IF(E88="","",VLOOKUP(E88,'BPU Alimentaires'!$C$31:$D$38,2,FALSE))</f>
        <v/>
      </c>
      <c r="G88" s="27" t="str">
        <f t="shared" si="1"/>
        <v/>
      </c>
    </row>
    <row r="89" spans="2:7" ht="15" customHeight="1" x14ac:dyDescent="0.25">
      <c r="B89" s="98" t="s">
        <v>216</v>
      </c>
      <c r="C89" s="88"/>
      <c r="D89" s="89"/>
      <c r="E89" s="67"/>
      <c r="F89" s="28" t="str">
        <f>IF(E89="","",VLOOKUP(E89,'BPU Alimentaires'!$C$31:$D$38,2,FALSE))</f>
        <v/>
      </c>
      <c r="G89" s="27" t="str">
        <f t="shared" si="1"/>
        <v/>
      </c>
    </row>
    <row r="90" spans="2:7" ht="15" customHeight="1" x14ac:dyDescent="0.25">
      <c r="B90" s="98" t="s">
        <v>216</v>
      </c>
      <c r="C90" s="88"/>
      <c r="D90" s="89"/>
      <c r="E90" s="67"/>
      <c r="F90" s="28" t="str">
        <f>IF(E90="","",VLOOKUP(E90,'BPU Alimentaires'!$C$31:$D$38,2,FALSE))</f>
        <v/>
      </c>
      <c r="G90" s="27" t="str">
        <f t="shared" si="1"/>
        <v/>
      </c>
    </row>
    <row r="91" spans="2:7" ht="15" customHeight="1" x14ac:dyDescent="0.25">
      <c r="B91" s="98" t="s">
        <v>216</v>
      </c>
      <c r="C91" s="88"/>
      <c r="D91" s="89"/>
      <c r="E91" s="67"/>
      <c r="F91" s="28" t="str">
        <f>IF(E91="","",VLOOKUP(E91,'BPU Alimentaires'!$C$31:$D$38,2,FALSE))</f>
        <v/>
      </c>
      <c r="G91" s="27" t="str">
        <f t="shared" si="1"/>
        <v/>
      </c>
    </row>
    <row r="92" spans="2:7" ht="15" customHeight="1" x14ac:dyDescent="0.25">
      <c r="B92" s="98" t="s">
        <v>216</v>
      </c>
      <c r="C92" s="88"/>
      <c r="D92" s="89"/>
      <c r="E92" s="67"/>
      <c r="F92" s="28" t="str">
        <f>IF(E92="","",VLOOKUP(E92,'BPU Alimentaires'!$C$31:$D$38,2,FALSE))</f>
        <v/>
      </c>
      <c r="G92" s="27" t="str">
        <f t="shared" si="1"/>
        <v/>
      </c>
    </row>
    <row r="93" spans="2:7" ht="15" customHeight="1" x14ac:dyDescent="0.25">
      <c r="B93" s="98" t="s">
        <v>216</v>
      </c>
      <c r="C93" s="88"/>
      <c r="D93" s="89"/>
      <c r="E93" s="67"/>
      <c r="F93" s="28" t="str">
        <f>IF(E93="","",VLOOKUP(E93,'BPU Alimentaires'!$C$31:$D$38,2,FALSE))</f>
        <v/>
      </c>
      <c r="G93" s="27" t="str">
        <f t="shared" ref="G93:G102" si="2">IF(F93="","",ROUND(F93*1.1,2))</f>
        <v/>
      </c>
    </row>
    <row r="94" spans="2:7" ht="15" customHeight="1" x14ac:dyDescent="0.25">
      <c r="B94" s="98" t="s">
        <v>216</v>
      </c>
      <c r="C94" s="88"/>
      <c r="D94" s="89"/>
      <c r="E94" s="67"/>
      <c r="F94" s="28" t="str">
        <f>IF(E94="","",VLOOKUP(E94,'BPU Alimentaires'!$C$31:$D$38,2,FALSE))</f>
        <v/>
      </c>
      <c r="G94" s="27" t="str">
        <f t="shared" si="2"/>
        <v/>
      </c>
    </row>
    <row r="95" spans="2:7" ht="15" customHeight="1" x14ac:dyDescent="0.25">
      <c r="B95" s="98" t="s">
        <v>216</v>
      </c>
      <c r="C95" s="88"/>
      <c r="D95" s="89"/>
      <c r="E95" s="67"/>
      <c r="F95" s="28" t="str">
        <f>IF(E95="","",VLOOKUP(E95,'BPU Alimentaires'!$C$31:$D$38,2,FALSE))</f>
        <v/>
      </c>
      <c r="G95" s="27" t="str">
        <f t="shared" si="2"/>
        <v/>
      </c>
    </row>
    <row r="96" spans="2:7" ht="15" customHeight="1" x14ac:dyDescent="0.25">
      <c r="B96" s="98" t="s">
        <v>216</v>
      </c>
      <c r="C96" s="88"/>
      <c r="D96" s="89"/>
      <c r="E96" s="67"/>
      <c r="F96" s="28" t="str">
        <f>IF(E96="","",VLOOKUP(E96,'BPU Alimentaires'!$C$31:$D$38,2,FALSE))</f>
        <v/>
      </c>
      <c r="G96" s="27" t="str">
        <f t="shared" si="2"/>
        <v/>
      </c>
    </row>
    <row r="97" spans="2:7" ht="15" customHeight="1" x14ac:dyDescent="0.25">
      <c r="B97" s="98" t="s">
        <v>216</v>
      </c>
      <c r="C97" s="88"/>
      <c r="D97" s="89"/>
      <c r="E97" s="67"/>
      <c r="F97" s="28" t="str">
        <f>IF(E97="","",VLOOKUP(E97,'BPU Alimentaires'!$C$31:$D$38,2,FALSE))</f>
        <v/>
      </c>
      <c r="G97" s="27" t="str">
        <f t="shared" si="2"/>
        <v/>
      </c>
    </row>
    <row r="98" spans="2:7" ht="15" customHeight="1" x14ac:dyDescent="0.25">
      <c r="B98" s="98" t="s">
        <v>216</v>
      </c>
      <c r="C98" s="88"/>
      <c r="D98" s="89"/>
      <c r="E98" s="67"/>
      <c r="F98" s="28" t="str">
        <f>IF(E98="","",VLOOKUP(E98,'BPU Alimentaires'!$C$31:$D$38,2,FALSE))</f>
        <v/>
      </c>
      <c r="G98" s="27" t="str">
        <f t="shared" si="2"/>
        <v/>
      </c>
    </row>
    <row r="99" spans="2:7" ht="15" customHeight="1" x14ac:dyDescent="0.25">
      <c r="B99" s="98" t="s">
        <v>216</v>
      </c>
      <c r="C99" s="88"/>
      <c r="D99" s="89"/>
      <c r="E99" s="67"/>
      <c r="F99" s="28" t="str">
        <f>IF(E99="","",VLOOKUP(E99,'BPU Alimentaires'!$C$31:$D$38,2,FALSE))</f>
        <v/>
      </c>
      <c r="G99" s="27" t="str">
        <f t="shared" si="2"/>
        <v/>
      </c>
    </row>
    <row r="100" spans="2:7" ht="15" customHeight="1" x14ac:dyDescent="0.25">
      <c r="B100" s="98" t="s">
        <v>216</v>
      </c>
      <c r="C100" s="88"/>
      <c r="D100" s="89"/>
      <c r="E100" s="67"/>
      <c r="F100" s="28" t="str">
        <f>IF(E100="","",VLOOKUP(E100,'BPU Alimentaires'!$C$31:$D$38,2,FALSE))</f>
        <v/>
      </c>
      <c r="G100" s="27" t="str">
        <f t="shared" si="2"/>
        <v/>
      </c>
    </row>
    <row r="101" spans="2:7" ht="15" customHeight="1" x14ac:dyDescent="0.25">
      <c r="B101" s="98" t="s">
        <v>216</v>
      </c>
      <c r="C101" s="88"/>
      <c r="D101" s="89"/>
      <c r="E101" s="67"/>
      <c r="F101" s="28" t="str">
        <f>IF(E101="","",VLOOKUP(E101,'BPU Alimentaires'!$C$31:$D$38,2,FALSE))</f>
        <v/>
      </c>
      <c r="G101" s="27" t="str">
        <f t="shared" si="2"/>
        <v/>
      </c>
    </row>
    <row r="102" spans="2:7" ht="15" customHeight="1" x14ac:dyDescent="0.25">
      <c r="B102" s="98" t="s">
        <v>216</v>
      </c>
      <c r="C102" s="88"/>
      <c r="D102" s="89"/>
      <c r="E102" s="67"/>
      <c r="F102" s="28" t="str">
        <f>IF(E102="","",VLOOKUP(E102,'BPU Alimentaires'!$C$31:$D$38,2,FALSE))</f>
        <v/>
      </c>
      <c r="G102" s="27" t="str">
        <f t="shared" si="2"/>
        <v/>
      </c>
    </row>
    <row r="659" spans="5:5" x14ac:dyDescent="0.25">
      <c r="E659" s="51">
        <v>1</v>
      </c>
    </row>
    <row r="660" spans="5:5" x14ac:dyDescent="0.25">
      <c r="E660" s="51">
        <v>2</v>
      </c>
    </row>
    <row r="661" spans="5:5" x14ac:dyDescent="0.25">
      <c r="E661" s="51">
        <v>3</v>
      </c>
    </row>
    <row r="662" spans="5:5" x14ac:dyDescent="0.25">
      <c r="E662" s="51">
        <v>4</v>
      </c>
    </row>
    <row r="663" spans="5:5" x14ac:dyDescent="0.25">
      <c r="E663" s="51">
        <v>5</v>
      </c>
    </row>
    <row r="664" spans="5:5" x14ac:dyDescent="0.25">
      <c r="E664" s="51">
        <v>6</v>
      </c>
    </row>
    <row r="665" spans="5:5" x14ac:dyDescent="0.25">
      <c r="E665" s="51">
        <v>7</v>
      </c>
    </row>
    <row r="666" spans="5:5" x14ac:dyDescent="0.25">
      <c r="E666" s="51">
        <v>8</v>
      </c>
    </row>
  </sheetData>
  <mergeCells count="6">
    <mergeCell ref="B2:G2"/>
    <mergeCell ref="B4:G4"/>
    <mergeCell ref="B8:B9"/>
    <mergeCell ref="C8:C9"/>
    <mergeCell ref="D8:D9"/>
    <mergeCell ref="E8:G8"/>
  </mergeCells>
  <dataValidations count="2">
    <dataValidation type="list" allowBlank="1" showInputMessage="1" showErrorMessage="1" sqref="E103:E106" xr:uid="{FA7778BD-571F-465E-A5C6-E9572AC02D9B}">
      <formula1>$E$103:$E$106</formula1>
    </dataValidation>
    <dataValidation type="list" allowBlank="1" showInputMessage="1" showErrorMessage="1" sqref="E10:E102" xr:uid="{D8DD73E1-6928-4211-880A-FDBD8747373F}">
      <formula1>$E$659:$E$666</formula1>
    </dataValidation>
  </dataValidations>
  <pageMargins left="0.7" right="0.7" top="0.75" bottom="0.75" header="0.3" footer="0.3"/>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F122D-CD5B-46B2-99B7-7420A8BA8AE6}">
  <dimension ref="A1:K622"/>
  <sheetViews>
    <sheetView showGridLines="0" zoomScale="85" zoomScaleNormal="85" workbookViewId="0">
      <selection activeCell="B4" sqref="B4:K4"/>
    </sheetView>
  </sheetViews>
  <sheetFormatPr baseColWidth="10" defaultColWidth="11.453125" defaultRowHeight="12.5" x14ac:dyDescent="0.25"/>
  <cols>
    <col min="1" max="1" width="1.1796875" style="1" customWidth="1"/>
    <col min="2" max="3" width="38.54296875" style="1" customWidth="1"/>
    <col min="4" max="4" width="15.453125" style="1" customWidth="1"/>
    <col min="5" max="7" width="11.453125" style="1"/>
    <col min="8" max="8" width="16.1796875" style="1" bestFit="1" customWidth="1"/>
    <col min="9" max="10" width="12.54296875" style="1" customWidth="1"/>
    <col min="11" max="11" width="14.453125" style="1" bestFit="1" customWidth="1"/>
    <col min="12" max="12" width="1.1796875" style="1" customWidth="1"/>
    <col min="13" max="16384" width="11.453125" style="1"/>
  </cols>
  <sheetData>
    <row r="1" spans="1:11" ht="84" customHeight="1" x14ac:dyDescent="0.3">
      <c r="B1" s="3"/>
      <c r="C1" s="3"/>
      <c r="D1" s="4"/>
      <c r="E1" s="4"/>
      <c r="F1" s="3"/>
      <c r="G1" s="3"/>
      <c r="H1" s="3"/>
      <c r="I1" s="3"/>
      <c r="J1" s="3"/>
    </row>
    <row r="2" spans="1:11" ht="20.25" customHeight="1" x14ac:dyDescent="0.25">
      <c r="B2" s="210" t="s">
        <v>226</v>
      </c>
      <c r="C2" s="210"/>
      <c r="D2" s="210"/>
      <c r="E2" s="210"/>
      <c r="F2" s="210"/>
      <c r="G2" s="210"/>
      <c r="H2" s="210"/>
      <c r="I2" s="210"/>
      <c r="J2" s="210"/>
      <c r="K2" s="210"/>
    </row>
    <row r="3" spans="1:11" ht="14" x14ac:dyDescent="0.3">
      <c r="B3" s="3"/>
      <c r="C3" s="3"/>
      <c r="D3" s="4"/>
      <c r="E3" s="4"/>
      <c r="F3" s="3"/>
      <c r="G3" s="3"/>
      <c r="H3" s="3"/>
      <c r="I3" s="3"/>
      <c r="J3" s="3"/>
      <c r="K3" s="35"/>
    </row>
    <row r="4" spans="1:11" ht="200.15" customHeight="1" x14ac:dyDescent="0.25">
      <c r="B4" s="213" t="s">
        <v>227</v>
      </c>
      <c r="C4" s="213"/>
      <c r="D4" s="213"/>
      <c r="E4" s="213"/>
      <c r="F4" s="213"/>
      <c r="G4" s="213"/>
      <c r="H4" s="213"/>
      <c r="I4" s="213"/>
      <c r="J4" s="213"/>
      <c r="K4" s="213"/>
    </row>
    <row r="6" spans="1:11" ht="19.5" customHeight="1" x14ac:dyDescent="0.5">
      <c r="B6" s="61" t="s">
        <v>228</v>
      </c>
      <c r="C6" s="94"/>
      <c r="D6" s="94"/>
      <c r="E6" s="94"/>
      <c r="F6" s="94"/>
      <c r="G6" s="94"/>
      <c r="H6" s="94"/>
      <c r="I6" s="94"/>
      <c r="J6" s="94"/>
      <c r="K6" s="94"/>
    </row>
    <row r="8" spans="1:11" ht="34.5" customHeight="1" x14ac:dyDescent="0.25">
      <c r="B8" s="214" t="s">
        <v>35</v>
      </c>
      <c r="C8" s="214" t="s">
        <v>36</v>
      </c>
      <c r="D8" s="214" t="s">
        <v>229</v>
      </c>
      <c r="E8" s="214" t="s">
        <v>38</v>
      </c>
      <c r="F8" s="214"/>
      <c r="G8" s="214"/>
      <c r="H8" s="214" t="s">
        <v>39</v>
      </c>
      <c r="I8" s="214"/>
      <c r="J8" s="214"/>
      <c r="K8" s="214"/>
    </row>
    <row r="9" spans="1:11" ht="34.5" customHeight="1" x14ac:dyDescent="0.25">
      <c r="B9" s="214"/>
      <c r="C9" s="214"/>
      <c r="D9" s="214"/>
      <c r="E9" s="119" t="s">
        <v>40</v>
      </c>
      <c r="F9" s="119" t="s">
        <v>41</v>
      </c>
      <c r="G9" s="119" t="s">
        <v>42</v>
      </c>
      <c r="H9" s="119" t="s">
        <v>43</v>
      </c>
      <c r="I9" s="119" t="s">
        <v>44</v>
      </c>
      <c r="J9" s="119" t="s">
        <v>230</v>
      </c>
      <c r="K9" s="121" t="s">
        <v>231</v>
      </c>
    </row>
    <row r="10" spans="1:11" x14ac:dyDescent="0.25">
      <c r="A10" s="26"/>
      <c r="B10" s="44" t="s">
        <v>14</v>
      </c>
      <c r="C10" s="64"/>
      <c r="D10" s="64"/>
      <c r="E10" s="66"/>
      <c r="F10" s="66"/>
      <c r="G10" s="66"/>
      <c r="H10" s="66"/>
      <c r="I10" s="23" t="str">
        <f>IF(H10="","",VLOOKUP(H10,'BPU Alimentaires'!$C$21:$D$24,2,FALSE))</f>
        <v/>
      </c>
      <c r="J10" s="95">
        <v>0.1</v>
      </c>
      <c r="K10" s="23" t="str">
        <f t="shared" ref="K10:K19" si="0">IF(I10="","",ROUND(I10*(1+J10),2))</f>
        <v/>
      </c>
    </row>
    <row r="11" spans="1:11" x14ac:dyDescent="0.25">
      <c r="A11" s="26"/>
      <c r="B11" s="44" t="s">
        <v>14</v>
      </c>
      <c r="C11" s="64"/>
      <c r="D11" s="64"/>
      <c r="E11" s="66"/>
      <c r="F11" s="66"/>
      <c r="G11" s="66"/>
      <c r="H11" s="66"/>
      <c r="I11" s="23" t="str">
        <f>IF(H11="","",VLOOKUP(H11,'BPU Alimentaires'!$C$21:$D$24,2,FALSE))</f>
        <v/>
      </c>
      <c r="J11" s="95">
        <v>0.1</v>
      </c>
      <c r="K11" s="23" t="str">
        <f t="shared" si="0"/>
        <v/>
      </c>
    </row>
    <row r="12" spans="1:11" x14ac:dyDescent="0.25">
      <c r="A12" s="26"/>
      <c r="B12" s="44" t="s">
        <v>14</v>
      </c>
      <c r="C12" s="64"/>
      <c r="D12" s="64"/>
      <c r="E12" s="66"/>
      <c r="F12" s="66"/>
      <c r="G12" s="66"/>
      <c r="H12" s="66"/>
      <c r="I12" s="23" t="str">
        <f>IF(H12="","",VLOOKUP(H12,'BPU Alimentaires'!$C$21:$D$24,2,FALSE))</f>
        <v/>
      </c>
      <c r="J12" s="95">
        <v>0.1</v>
      </c>
      <c r="K12" s="23" t="str">
        <f t="shared" si="0"/>
        <v/>
      </c>
    </row>
    <row r="13" spans="1:11" x14ac:dyDescent="0.25">
      <c r="A13" s="26"/>
      <c r="B13" s="44" t="s">
        <v>14</v>
      </c>
      <c r="C13" s="64"/>
      <c r="D13" s="64"/>
      <c r="E13" s="66"/>
      <c r="F13" s="66"/>
      <c r="G13" s="66"/>
      <c r="H13" s="66"/>
      <c r="I13" s="23" t="str">
        <f>IF(H13="","",VLOOKUP(H13,'BPU Alimentaires'!$C$21:$D$24,2,FALSE))</f>
        <v/>
      </c>
      <c r="J13" s="95">
        <v>0.1</v>
      </c>
      <c r="K13" s="23" t="str">
        <f t="shared" si="0"/>
        <v/>
      </c>
    </row>
    <row r="14" spans="1:11" x14ac:dyDescent="0.25">
      <c r="A14" s="26"/>
      <c r="B14" s="44" t="s">
        <v>14</v>
      </c>
      <c r="C14" s="64"/>
      <c r="D14" s="64"/>
      <c r="E14" s="66"/>
      <c r="F14" s="66"/>
      <c r="G14" s="66"/>
      <c r="H14" s="66"/>
      <c r="I14" s="23" t="str">
        <f>IF(H14="","",VLOOKUP(H14,'BPU Alimentaires'!$C$21:$D$24,2,FALSE))</f>
        <v/>
      </c>
      <c r="J14" s="95">
        <v>0.1</v>
      </c>
      <c r="K14" s="23" t="str">
        <f t="shared" si="0"/>
        <v/>
      </c>
    </row>
    <row r="15" spans="1:11" x14ac:dyDescent="0.25">
      <c r="A15" s="26"/>
      <c r="B15" s="44" t="s">
        <v>14</v>
      </c>
      <c r="C15" s="64"/>
      <c r="D15" s="64"/>
      <c r="E15" s="66"/>
      <c r="F15" s="66"/>
      <c r="G15" s="66"/>
      <c r="H15" s="66"/>
      <c r="I15" s="23" t="str">
        <f>IF(H15="","",VLOOKUP(H15,'BPU Alimentaires'!$C$21:$D$24,2,FALSE))</f>
        <v/>
      </c>
      <c r="J15" s="95">
        <v>0.1</v>
      </c>
      <c r="K15" s="23" t="str">
        <f t="shared" si="0"/>
        <v/>
      </c>
    </row>
    <row r="16" spans="1:11" x14ac:dyDescent="0.25">
      <c r="A16" s="26"/>
      <c r="B16" s="44" t="s">
        <v>14</v>
      </c>
      <c r="C16" s="64"/>
      <c r="D16" s="64"/>
      <c r="E16" s="66"/>
      <c r="F16" s="66"/>
      <c r="G16" s="66"/>
      <c r="H16" s="66"/>
      <c r="I16" s="23" t="str">
        <f>IF(H16="","",VLOOKUP(H16,'BPU Alimentaires'!$C$21:$D$24,2,FALSE))</f>
        <v/>
      </c>
      <c r="J16" s="95">
        <v>0.1</v>
      </c>
      <c r="K16" s="23" t="str">
        <f t="shared" si="0"/>
        <v/>
      </c>
    </row>
    <row r="17" spans="1:11" x14ac:dyDescent="0.25">
      <c r="A17" s="26"/>
      <c r="B17" s="44" t="s">
        <v>14</v>
      </c>
      <c r="C17" s="64"/>
      <c r="D17" s="64"/>
      <c r="E17" s="66"/>
      <c r="F17" s="66"/>
      <c r="G17" s="66"/>
      <c r="H17" s="66"/>
      <c r="I17" s="23" t="str">
        <f>IF(H17="","",VLOOKUP(H17,'BPU Alimentaires'!$C$21:$D$24,2,FALSE))</f>
        <v/>
      </c>
      <c r="J17" s="95">
        <v>0.1</v>
      </c>
      <c r="K17" s="23" t="str">
        <f t="shared" si="0"/>
        <v/>
      </c>
    </row>
    <row r="18" spans="1:11" x14ac:dyDescent="0.25">
      <c r="A18" s="26"/>
      <c r="B18" s="44" t="s">
        <v>14</v>
      </c>
      <c r="C18" s="64"/>
      <c r="D18" s="64"/>
      <c r="E18" s="66"/>
      <c r="F18" s="66"/>
      <c r="G18" s="66"/>
      <c r="H18" s="66"/>
      <c r="I18" s="23" t="str">
        <f>IF(H18="","",VLOOKUP(H18,'BPU Alimentaires'!$C$21:$D$24,2,FALSE))</f>
        <v/>
      </c>
      <c r="J18" s="95">
        <v>0.1</v>
      </c>
      <c r="K18" s="23" t="str">
        <f t="shared" si="0"/>
        <v/>
      </c>
    </row>
    <row r="19" spans="1:11" x14ac:dyDescent="0.25">
      <c r="A19" s="26"/>
      <c r="B19" s="44" t="s">
        <v>14</v>
      </c>
      <c r="C19" s="64"/>
      <c r="D19" s="64"/>
      <c r="E19" s="66"/>
      <c r="F19" s="66"/>
      <c r="G19" s="66"/>
      <c r="H19" s="66"/>
      <c r="I19" s="23" t="str">
        <f>IF(H19="","",VLOOKUP(H19,'BPU Alimentaires'!$C$21:$D$24,2,FALSE))</f>
        <v/>
      </c>
      <c r="J19" s="95">
        <v>0.1</v>
      </c>
      <c r="K19" s="23" t="str">
        <f t="shared" si="0"/>
        <v/>
      </c>
    </row>
    <row r="20" spans="1:11" x14ac:dyDescent="0.25">
      <c r="A20" s="26"/>
      <c r="B20" s="44" t="s">
        <v>14</v>
      </c>
      <c r="C20" s="64"/>
      <c r="D20" s="64"/>
      <c r="E20" s="66"/>
      <c r="F20" s="66"/>
      <c r="G20" s="66"/>
      <c r="H20" s="66"/>
      <c r="I20" s="23" t="str">
        <f>IF(H20="","",VLOOKUP(H20,'BPU Alimentaires'!$C$21:$D$24,2,FALSE))</f>
        <v/>
      </c>
      <c r="J20" s="95">
        <v>0.1</v>
      </c>
      <c r="K20" s="23" t="str">
        <f t="shared" ref="K20:K57" si="1">IF(I20="","",ROUND(I20*(1+J20),2))</f>
        <v/>
      </c>
    </row>
    <row r="21" spans="1:11" x14ac:dyDescent="0.25">
      <c r="A21" s="26"/>
      <c r="B21" s="44" t="s">
        <v>14</v>
      </c>
      <c r="C21" s="64"/>
      <c r="D21" s="64"/>
      <c r="E21" s="66"/>
      <c r="F21" s="66"/>
      <c r="G21" s="66"/>
      <c r="H21" s="66"/>
      <c r="I21" s="23" t="str">
        <f>IF(H21="","",VLOOKUP(H21,'BPU Alimentaires'!$C$21:$D$24,2,FALSE))</f>
        <v/>
      </c>
      <c r="J21" s="95">
        <v>0.1</v>
      </c>
      <c r="K21" s="23" t="str">
        <f t="shared" si="1"/>
        <v/>
      </c>
    </row>
    <row r="22" spans="1:11" x14ac:dyDescent="0.25">
      <c r="A22" s="26"/>
      <c r="B22" s="44" t="s">
        <v>14</v>
      </c>
      <c r="C22" s="64"/>
      <c r="D22" s="64"/>
      <c r="E22" s="66"/>
      <c r="F22" s="66"/>
      <c r="G22" s="66"/>
      <c r="H22" s="66"/>
      <c r="I22" s="23" t="str">
        <f>IF(H22="","",VLOOKUP(H22,'BPU Alimentaires'!$C$21:$D$24,2,FALSE))</f>
        <v/>
      </c>
      <c r="J22" s="95">
        <v>0.1</v>
      </c>
      <c r="K22" s="23" t="str">
        <f t="shared" si="1"/>
        <v/>
      </c>
    </row>
    <row r="23" spans="1:11" x14ac:dyDescent="0.25">
      <c r="A23" s="26"/>
      <c r="B23" s="44" t="s">
        <v>14</v>
      </c>
      <c r="C23" s="64"/>
      <c r="D23" s="64"/>
      <c r="E23" s="66"/>
      <c r="F23" s="66"/>
      <c r="G23" s="66"/>
      <c r="H23" s="66"/>
      <c r="I23" s="23" t="str">
        <f>IF(H23="","",VLOOKUP(H23,'BPU Alimentaires'!$C$21:$D$24,2,FALSE))</f>
        <v/>
      </c>
      <c r="J23" s="95">
        <v>0.1</v>
      </c>
      <c r="K23" s="23" t="str">
        <f t="shared" si="1"/>
        <v/>
      </c>
    </row>
    <row r="24" spans="1:11" x14ac:dyDescent="0.25">
      <c r="A24" s="26"/>
      <c r="B24" s="44" t="s">
        <v>14</v>
      </c>
      <c r="C24" s="64"/>
      <c r="D24" s="64"/>
      <c r="E24" s="66"/>
      <c r="F24" s="66"/>
      <c r="G24" s="66"/>
      <c r="H24" s="66"/>
      <c r="I24" s="23" t="str">
        <f>IF(H24="","",VLOOKUP(H24,'BPU Alimentaires'!$C$21:$D$24,2,FALSE))</f>
        <v/>
      </c>
      <c r="J24" s="95">
        <v>0.1</v>
      </c>
      <c r="K24" s="23" t="str">
        <f t="shared" si="1"/>
        <v/>
      </c>
    </row>
    <row r="25" spans="1:11" x14ac:dyDescent="0.25">
      <c r="A25" s="26"/>
      <c r="B25" s="44" t="s">
        <v>14</v>
      </c>
      <c r="C25" s="64"/>
      <c r="D25" s="64"/>
      <c r="E25" s="66"/>
      <c r="F25" s="66"/>
      <c r="G25" s="66"/>
      <c r="H25" s="66"/>
      <c r="I25" s="23" t="str">
        <f>IF(H25="","",VLOOKUP(H25,'BPU Alimentaires'!$C$21:$D$24,2,FALSE))</f>
        <v/>
      </c>
      <c r="J25" s="95">
        <v>0.1</v>
      </c>
      <c r="K25" s="23" t="str">
        <f t="shared" si="1"/>
        <v/>
      </c>
    </row>
    <row r="26" spans="1:11" x14ac:dyDescent="0.25">
      <c r="A26" s="26"/>
      <c r="B26" s="44" t="s">
        <v>14</v>
      </c>
      <c r="C26" s="64"/>
      <c r="D26" s="64"/>
      <c r="E26" s="66"/>
      <c r="F26" s="66"/>
      <c r="G26" s="66"/>
      <c r="H26" s="66"/>
      <c r="I26" s="23" t="str">
        <f>IF(H26="","",VLOOKUP(H26,'BPU Alimentaires'!$C$21:$D$24,2,FALSE))</f>
        <v/>
      </c>
      <c r="J26" s="95">
        <v>0.1</v>
      </c>
      <c r="K26" s="23" t="str">
        <f t="shared" si="1"/>
        <v/>
      </c>
    </row>
    <row r="27" spans="1:11" x14ac:dyDescent="0.25">
      <c r="A27" s="26"/>
      <c r="B27" s="44" t="s">
        <v>14</v>
      </c>
      <c r="C27" s="64"/>
      <c r="D27" s="64"/>
      <c r="E27" s="66"/>
      <c r="F27" s="66"/>
      <c r="G27" s="66"/>
      <c r="H27" s="66"/>
      <c r="I27" s="23" t="str">
        <f>IF(H27="","",VLOOKUP(H27,'BPU Alimentaires'!$C$21:$D$24,2,FALSE))</f>
        <v/>
      </c>
      <c r="J27" s="95">
        <v>0.1</v>
      </c>
      <c r="K27" s="23" t="str">
        <f t="shared" si="1"/>
        <v/>
      </c>
    </row>
    <row r="28" spans="1:11" x14ac:dyDescent="0.25">
      <c r="A28" s="26"/>
      <c r="B28" s="44" t="s">
        <v>14</v>
      </c>
      <c r="C28" s="64"/>
      <c r="D28" s="64"/>
      <c r="E28" s="66"/>
      <c r="F28" s="66"/>
      <c r="G28" s="66"/>
      <c r="H28" s="66"/>
      <c r="I28" s="23" t="str">
        <f>IF(H28="","",VLOOKUP(H28,'BPU Alimentaires'!$C$21:$D$24,2,FALSE))</f>
        <v/>
      </c>
      <c r="J28" s="95">
        <v>0.1</v>
      </c>
      <c r="K28" s="23" t="str">
        <f t="shared" si="1"/>
        <v/>
      </c>
    </row>
    <row r="29" spans="1:11" x14ac:dyDescent="0.25">
      <c r="A29" s="26"/>
      <c r="B29" s="44" t="s">
        <v>14</v>
      </c>
      <c r="C29" s="64"/>
      <c r="D29" s="64"/>
      <c r="E29" s="66"/>
      <c r="F29" s="66"/>
      <c r="G29" s="66"/>
      <c r="H29" s="66"/>
      <c r="I29" s="23" t="str">
        <f>IF(H29="","",VLOOKUP(H29,'BPU Alimentaires'!$C$21:$D$24,2,FALSE))</f>
        <v/>
      </c>
      <c r="J29" s="95">
        <v>0.1</v>
      </c>
      <c r="K29" s="23" t="str">
        <f t="shared" si="1"/>
        <v/>
      </c>
    </row>
    <row r="30" spans="1:11" x14ac:dyDescent="0.25">
      <c r="A30" s="26"/>
      <c r="B30" s="44" t="s">
        <v>14</v>
      </c>
      <c r="C30" s="64"/>
      <c r="D30" s="64"/>
      <c r="E30" s="66"/>
      <c r="F30" s="66"/>
      <c r="G30" s="66"/>
      <c r="H30" s="66"/>
      <c r="I30" s="23" t="str">
        <f>IF(H30="","",VLOOKUP(H30,'BPU Alimentaires'!$C$21:$D$24,2,FALSE))</f>
        <v/>
      </c>
      <c r="J30" s="95">
        <v>0.1</v>
      </c>
      <c r="K30" s="23" t="str">
        <f t="shared" si="1"/>
        <v/>
      </c>
    </row>
    <row r="31" spans="1:11" x14ac:dyDescent="0.25">
      <c r="A31" s="26"/>
      <c r="B31" s="44" t="s">
        <v>14</v>
      </c>
      <c r="C31" s="64"/>
      <c r="D31" s="64"/>
      <c r="E31" s="66"/>
      <c r="F31" s="66"/>
      <c r="G31" s="66"/>
      <c r="H31" s="66"/>
      <c r="I31" s="23" t="str">
        <f>IF(H31="","",VLOOKUP(H31,'BPU Alimentaires'!$C$21:$D$24,2,FALSE))</f>
        <v/>
      </c>
      <c r="J31" s="95">
        <v>0.1</v>
      </c>
      <c r="K31" s="23" t="str">
        <f t="shared" si="1"/>
        <v/>
      </c>
    </row>
    <row r="32" spans="1:11" x14ac:dyDescent="0.25">
      <c r="A32" s="26"/>
      <c r="B32" s="44" t="s">
        <v>14</v>
      </c>
      <c r="C32" s="64"/>
      <c r="D32" s="64"/>
      <c r="E32" s="66"/>
      <c r="F32" s="66"/>
      <c r="G32" s="66"/>
      <c r="H32" s="66"/>
      <c r="I32" s="23" t="str">
        <f>IF(H32="","",VLOOKUP(H32,'BPU Alimentaires'!$C$21:$D$24,2,FALSE))</f>
        <v/>
      </c>
      <c r="J32" s="95">
        <v>0.1</v>
      </c>
      <c r="K32" s="23" t="str">
        <f t="shared" si="1"/>
        <v/>
      </c>
    </row>
    <row r="33" spans="1:11" x14ac:dyDescent="0.25">
      <c r="A33" s="26"/>
      <c r="B33" s="44" t="s">
        <v>14</v>
      </c>
      <c r="C33" s="64"/>
      <c r="D33" s="64"/>
      <c r="E33" s="66"/>
      <c r="F33" s="66"/>
      <c r="G33" s="66"/>
      <c r="H33" s="66"/>
      <c r="I33" s="23" t="str">
        <f>IF(H33="","",VLOOKUP(H33,'BPU Alimentaires'!$C$21:$D$24,2,FALSE))</f>
        <v/>
      </c>
      <c r="J33" s="95">
        <v>0.1</v>
      </c>
      <c r="K33" s="23" t="str">
        <f t="shared" si="1"/>
        <v/>
      </c>
    </row>
    <row r="34" spans="1:11" x14ac:dyDescent="0.25">
      <c r="A34" s="26"/>
      <c r="B34" s="44" t="s">
        <v>14</v>
      </c>
      <c r="C34" s="64"/>
      <c r="D34" s="64"/>
      <c r="E34" s="66"/>
      <c r="F34" s="66"/>
      <c r="G34" s="66"/>
      <c r="H34" s="66"/>
      <c r="I34" s="23" t="str">
        <f>IF(H34="","",VLOOKUP(H34,'BPU Alimentaires'!$C$21:$D$24,2,FALSE))</f>
        <v/>
      </c>
      <c r="J34" s="95">
        <v>0.1</v>
      </c>
      <c r="K34" s="23" t="str">
        <f t="shared" si="1"/>
        <v/>
      </c>
    </row>
    <row r="35" spans="1:11" x14ac:dyDescent="0.25">
      <c r="A35" s="26"/>
      <c r="B35" s="44" t="s">
        <v>14</v>
      </c>
      <c r="C35" s="64"/>
      <c r="D35" s="64"/>
      <c r="E35" s="66"/>
      <c r="F35" s="66"/>
      <c r="G35" s="66"/>
      <c r="H35" s="66"/>
      <c r="I35" s="23" t="str">
        <f>IF(H35="","",VLOOKUP(H35,'BPU Alimentaires'!$C$21:$D$24,2,FALSE))</f>
        <v/>
      </c>
      <c r="J35" s="95">
        <v>0.1</v>
      </c>
      <c r="K35" s="23" t="str">
        <f t="shared" si="1"/>
        <v/>
      </c>
    </row>
    <row r="36" spans="1:11" x14ac:dyDescent="0.25">
      <c r="A36" s="26"/>
      <c r="B36" s="44" t="s">
        <v>14</v>
      </c>
      <c r="C36" s="64"/>
      <c r="D36" s="64"/>
      <c r="E36" s="66"/>
      <c r="F36" s="66"/>
      <c r="G36" s="66"/>
      <c r="H36" s="66"/>
      <c r="I36" s="23" t="str">
        <f>IF(H36="","",VLOOKUP(H36,'BPU Alimentaires'!$C$21:$D$24,2,FALSE))</f>
        <v/>
      </c>
      <c r="J36" s="95">
        <v>0.1</v>
      </c>
      <c r="K36" s="23" t="str">
        <f t="shared" si="1"/>
        <v/>
      </c>
    </row>
    <row r="37" spans="1:11" x14ac:dyDescent="0.25">
      <c r="A37" s="26"/>
      <c r="B37" s="44" t="s">
        <v>14</v>
      </c>
      <c r="C37" s="64"/>
      <c r="D37" s="64"/>
      <c r="E37" s="66"/>
      <c r="F37" s="66"/>
      <c r="G37" s="66"/>
      <c r="H37" s="66"/>
      <c r="I37" s="23" t="str">
        <f>IF(H37="","",VLOOKUP(H37,'BPU Alimentaires'!$C$21:$D$24,2,FALSE))</f>
        <v/>
      </c>
      <c r="J37" s="95">
        <v>0.1</v>
      </c>
      <c r="K37" s="23" t="str">
        <f t="shared" si="1"/>
        <v/>
      </c>
    </row>
    <row r="38" spans="1:11" x14ac:dyDescent="0.25">
      <c r="A38" s="26"/>
      <c r="B38" s="44" t="s">
        <v>14</v>
      </c>
      <c r="C38" s="64"/>
      <c r="D38" s="64"/>
      <c r="E38" s="66"/>
      <c r="F38" s="66"/>
      <c r="G38" s="66"/>
      <c r="H38" s="66"/>
      <c r="I38" s="23" t="str">
        <f>IF(H38="","",VLOOKUP(H38,'BPU Alimentaires'!$C$21:$D$24,2,FALSE))</f>
        <v/>
      </c>
      <c r="J38" s="95">
        <v>0.1</v>
      </c>
      <c r="K38" s="23" t="str">
        <f t="shared" si="1"/>
        <v/>
      </c>
    </row>
    <row r="39" spans="1:11" x14ac:dyDescent="0.25">
      <c r="A39" s="26"/>
      <c r="B39" s="44" t="s">
        <v>14</v>
      </c>
      <c r="C39" s="64"/>
      <c r="D39" s="64"/>
      <c r="E39" s="66"/>
      <c r="F39" s="66"/>
      <c r="G39" s="66"/>
      <c r="H39" s="66"/>
      <c r="I39" s="23" t="str">
        <f>IF(H39="","",VLOOKUP(H39,'BPU Alimentaires'!$C$21:$D$24,2,FALSE))</f>
        <v/>
      </c>
      <c r="J39" s="95">
        <v>0.1</v>
      </c>
      <c r="K39" s="23" t="str">
        <f t="shared" si="1"/>
        <v/>
      </c>
    </row>
    <row r="40" spans="1:11" x14ac:dyDescent="0.25">
      <c r="A40" s="26"/>
      <c r="B40" s="44" t="s">
        <v>14</v>
      </c>
      <c r="C40" s="64"/>
      <c r="D40" s="64"/>
      <c r="E40" s="66"/>
      <c r="F40" s="66"/>
      <c r="G40" s="66"/>
      <c r="H40" s="66"/>
      <c r="I40" s="23" t="str">
        <f>IF(H40="","",VLOOKUP(H40,'BPU Alimentaires'!$C$21:$D$24,2,FALSE))</f>
        <v/>
      </c>
      <c r="J40" s="95">
        <v>0.1</v>
      </c>
      <c r="K40" s="23" t="str">
        <f t="shared" si="1"/>
        <v/>
      </c>
    </row>
    <row r="41" spans="1:11" x14ac:dyDescent="0.25">
      <c r="A41" s="26"/>
      <c r="B41" s="44" t="s">
        <v>14</v>
      </c>
      <c r="C41" s="64"/>
      <c r="D41" s="64"/>
      <c r="E41" s="66"/>
      <c r="F41" s="66"/>
      <c r="G41" s="66"/>
      <c r="H41" s="66"/>
      <c r="I41" s="23" t="str">
        <f>IF(H41="","",VLOOKUP(H41,'BPU Alimentaires'!$C$21:$D$24,2,FALSE))</f>
        <v/>
      </c>
      <c r="J41" s="95">
        <v>0.1</v>
      </c>
      <c r="K41" s="23" t="str">
        <f t="shared" si="1"/>
        <v/>
      </c>
    </row>
    <row r="42" spans="1:11" x14ac:dyDescent="0.25">
      <c r="A42" s="26"/>
      <c r="B42" s="44" t="s">
        <v>14</v>
      </c>
      <c r="C42" s="64"/>
      <c r="D42" s="64"/>
      <c r="E42" s="66"/>
      <c r="F42" s="66"/>
      <c r="G42" s="66"/>
      <c r="H42" s="66"/>
      <c r="I42" s="23" t="str">
        <f>IF(H42="","",VLOOKUP(H42,'BPU Alimentaires'!$C$21:$D$24,2,FALSE))</f>
        <v/>
      </c>
      <c r="J42" s="95">
        <v>0.1</v>
      </c>
      <c r="K42" s="23" t="str">
        <f t="shared" si="1"/>
        <v/>
      </c>
    </row>
    <row r="43" spans="1:11" x14ac:dyDescent="0.25">
      <c r="A43" s="26"/>
      <c r="B43" s="44" t="s">
        <v>14</v>
      </c>
      <c r="C43" s="64"/>
      <c r="D43" s="64"/>
      <c r="E43" s="66"/>
      <c r="F43" s="66"/>
      <c r="G43" s="66"/>
      <c r="H43" s="66"/>
      <c r="I43" s="23" t="str">
        <f>IF(H43="","",VLOOKUP(H43,'BPU Alimentaires'!$C$21:$D$24,2,FALSE))</f>
        <v/>
      </c>
      <c r="J43" s="95">
        <v>0.1</v>
      </c>
      <c r="K43" s="23" t="str">
        <f t="shared" si="1"/>
        <v/>
      </c>
    </row>
    <row r="44" spans="1:11" x14ac:dyDescent="0.25">
      <c r="A44" s="26"/>
      <c r="B44" s="44" t="s">
        <v>14</v>
      </c>
      <c r="C44" s="64"/>
      <c r="D44" s="64"/>
      <c r="E44" s="66"/>
      <c r="F44" s="66"/>
      <c r="G44" s="66"/>
      <c r="H44" s="66"/>
      <c r="I44" s="23" t="str">
        <f>IF(H44="","",VLOOKUP(H44,'BPU Alimentaires'!$C$21:$D$24,2,FALSE))</f>
        <v/>
      </c>
      <c r="J44" s="95">
        <v>0.1</v>
      </c>
      <c r="K44" s="23" t="str">
        <f t="shared" si="1"/>
        <v/>
      </c>
    </row>
    <row r="45" spans="1:11" x14ac:dyDescent="0.25">
      <c r="A45" s="26"/>
      <c r="B45" s="44" t="s">
        <v>14</v>
      </c>
      <c r="C45" s="64"/>
      <c r="D45" s="64"/>
      <c r="E45" s="66"/>
      <c r="F45" s="66"/>
      <c r="G45" s="66"/>
      <c r="H45" s="66"/>
      <c r="I45" s="23" t="str">
        <f>IF(H45="","",VLOOKUP(H45,'BPU Alimentaires'!$C$21:$D$24,2,FALSE))</f>
        <v/>
      </c>
      <c r="J45" s="95">
        <v>0.1</v>
      </c>
      <c r="K45" s="23" t="str">
        <f t="shared" si="1"/>
        <v/>
      </c>
    </row>
    <row r="46" spans="1:11" x14ac:dyDescent="0.25">
      <c r="A46" s="26"/>
      <c r="B46" s="44" t="s">
        <v>14</v>
      </c>
      <c r="C46" s="64"/>
      <c r="D46" s="64"/>
      <c r="E46" s="66"/>
      <c r="F46" s="66"/>
      <c r="G46" s="66"/>
      <c r="H46" s="66"/>
      <c r="I46" s="23" t="str">
        <f>IF(H46="","",VLOOKUP(H46,'BPU Alimentaires'!$C$21:$D$24,2,FALSE))</f>
        <v/>
      </c>
      <c r="J46" s="95">
        <v>0.1</v>
      </c>
      <c r="K46" s="23" t="str">
        <f t="shared" si="1"/>
        <v/>
      </c>
    </row>
    <row r="47" spans="1:11" x14ac:dyDescent="0.25">
      <c r="A47" s="26"/>
      <c r="B47" s="44" t="s">
        <v>14</v>
      </c>
      <c r="C47" s="64"/>
      <c r="D47" s="64"/>
      <c r="E47" s="66"/>
      <c r="F47" s="66"/>
      <c r="G47" s="66"/>
      <c r="H47" s="66"/>
      <c r="I47" s="23" t="str">
        <f>IF(H47="","",VLOOKUP(H47,'BPU Alimentaires'!$C$21:$D$24,2,FALSE))</f>
        <v/>
      </c>
      <c r="J47" s="95">
        <v>0.1</v>
      </c>
      <c r="K47" s="23" t="str">
        <f t="shared" si="1"/>
        <v/>
      </c>
    </row>
    <row r="48" spans="1:11" x14ac:dyDescent="0.25">
      <c r="A48" s="26"/>
      <c r="B48" s="44" t="s">
        <v>14</v>
      </c>
      <c r="C48" s="64"/>
      <c r="D48" s="64"/>
      <c r="E48" s="66"/>
      <c r="F48" s="66"/>
      <c r="G48" s="66"/>
      <c r="H48" s="66"/>
      <c r="I48" s="23" t="str">
        <f>IF(H48="","",VLOOKUP(H48,'BPU Alimentaires'!$C$21:$D$24,2,FALSE))</f>
        <v/>
      </c>
      <c r="J48" s="95">
        <v>0.1</v>
      </c>
      <c r="K48" s="23" t="str">
        <f t="shared" si="1"/>
        <v/>
      </c>
    </row>
    <row r="49" spans="1:11" x14ac:dyDescent="0.25">
      <c r="A49" s="26"/>
      <c r="B49" s="44" t="s">
        <v>14</v>
      </c>
      <c r="C49" s="64"/>
      <c r="D49" s="64"/>
      <c r="E49" s="66"/>
      <c r="F49" s="66"/>
      <c r="G49" s="66"/>
      <c r="H49" s="66"/>
      <c r="I49" s="23" t="str">
        <f>IF(H49="","",VLOOKUP(H49,'BPU Alimentaires'!$C$21:$D$24,2,FALSE))</f>
        <v/>
      </c>
      <c r="J49" s="95">
        <v>0.1</v>
      </c>
      <c r="K49" s="23" t="str">
        <f t="shared" si="1"/>
        <v/>
      </c>
    </row>
    <row r="50" spans="1:11" x14ac:dyDescent="0.25">
      <c r="A50" s="26"/>
      <c r="B50" s="44" t="s">
        <v>14</v>
      </c>
      <c r="C50" s="64"/>
      <c r="D50" s="64"/>
      <c r="E50" s="66"/>
      <c r="F50" s="66"/>
      <c r="G50" s="66"/>
      <c r="H50" s="66"/>
      <c r="I50" s="23" t="str">
        <f>IF(H50="","",VLOOKUP(H50,'BPU Alimentaires'!$C$21:$D$24,2,FALSE))</f>
        <v/>
      </c>
      <c r="J50" s="95">
        <v>0.1</v>
      </c>
      <c r="K50" s="23" t="str">
        <f t="shared" si="1"/>
        <v/>
      </c>
    </row>
    <row r="51" spans="1:11" x14ac:dyDescent="0.25">
      <c r="A51" s="26"/>
      <c r="B51" s="44" t="s">
        <v>14</v>
      </c>
      <c r="C51" s="64"/>
      <c r="D51" s="64"/>
      <c r="E51" s="66"/>
      <c r="F51" s="66"/>
      <c r="G51" s="66"/>
      <c r="H51" s="66"/>
      <c r="I51" s="23" t="str">
        <f>IF(H51="","",VLOOKUP(H51,'BPU Alimentaires'!$C$21:$D$24,2,FALSE))</f>
        <v/>
      </c>
      <c r="J51" s="95">
        <v>0.1</v>
      </c>
      <c r="K51" s="23" t="str">
        <f t="shared" si="1"/>
        <v/>
      </c>
    </row>
    <row r="52" spans="1:11" x14ac:dyDescent="0.25">
      <c r="A52" s="26"/>
      <c r="B52" s="44" t="s">
        <v>14</v>
      </c>
      <c r="C52" s="64"/>
      <c r="D52" s="64"/>
      <c r="E52" s="66"/>
      <c r="F52" s="66"/>
      <c r="G52" s="66"/>
      <c r="H52" s="66"/>
      <c r="I52" s="23" t="str">
        <f>IF(H52="","",VLOOKUP(H52,'BPU Alimentaires'!$C$21:$D$24,2,FALSE))</f>
        <v/>
      </c>
      <c r="J52" s="95">
        <v>0.1</v>
      </c>
      <c r="K52" s="23" t="str">
        <f t="shared" si="1"/>
        <v/>
      </c>
    </row>
    <row r="53" spans="1:11" x14ac:dyDescent="0.25">
      <c r="A53" s="26"/>
      <c r="B53" s="44" t="s">
        <v>14</v>
      </c>
      <c r="C53" s="64"/>
      <c r="D53" s="64"/>
      <c r="E53" s="66"/>
      <c r="F53" s="66"/>
      <c r="G53" s="66"/>
      <c r="H53" s="66"/>
      <c r="I53" s="23" t="str">
        <f>IF(H53="","",VLOOKUP(H53,'BPU Alimentaires'!$C$21:$D$24,2,FALSE))</f>
        <v/>
      </c>
      <c r="J53" s="95">
        <v>0.1</v>
      </c>
      <c r="K53" s="23" t="str">
        <f t="shared" si="1"/>
        <v/>
      </c>
    </row>
    <row r="54" spans="1:11" x14ac:dyDescent="0.25">
      <c r="A54" s="26"/>
      <c r="B54" s="44" t="s">
        <v>14</v>
      </c>
      <c r="C54" s="64"/>
      <c r="D54" s="64"/>
      <c r="E54" s="66"/>
      <c r="F54" s="66"/>
      <c r="G54" s="66"/>
      <c r="H54" s="66"/>
      <c r="I54" s="23" t="str">
        <f>IF(H54="","",VLOOKUP(H54,'BPU Alimentaires'!$C$21:$D$24,2,FALSE))</f>
        <v/>
      </c>
      <c r="J54" s="95">
        <v>0.1</v>
      </c>
      <c r="K54" s="23" t="str">
        <f t="shared" si="1"/>
        <v/>
      </c>
    </row>
    <row r="55" spans="1:11" x14ac:dyDescent="0.25">
      <c r="A55" s="26"/>
      <c r="B55" s="44" t="s">
        <v>14</v>
      </c>
      <c r="C55" s="64"/>
      <c r="D55" s="64"/>
      <c r="E55" s="66"/>
      <c r="F55" s="66"/>
      <c r="G55" s="66"/>
      <c r="H55" s="66"/>
      <c r="I55" s="23" t="str">
        <f>IF(H55="","",VLOOKUP(H55,'BPU Alimentaires'!$C$21:$D$24,2,FALSE))</f>
        <v/>
      </c>
      <c r="J55" s="95">
        <v>0.1</v>
      </c>
      <c r="K55" s="23" t="str">
        <f t="shared" si="1"/>
        <v/>
      </c>
    </row>
    <row r="56" spans="1:11" x14ac:dyDescent="0.25">
      <c r="A56" s="26"/>
      <c r="B56" s="44" t="s">
        <v>14</v>
      </c>
      <c r="C56" s="64"/>
      <c r="D56" s="64"/>
      <c r="E56" s="66"/>
      <c r="F56" s="66"/>
      <c r="G56" s="66"/>
      <c r="H56" s="66"/>
      <c r="I56" s="23" t="str">
        <f>IF(H56="","",VLOOKUP(H56,'BPU Alimentaires'!$C$21:$D$24,2,FALSE))</f>
        <v/>
      </c>
      <c r="J56" s="95">
        <v>0.1</v>
      </c>
      <c r="K56" s="23" t="str">
        <f t="shared" si="1"/>
        <v/>
      </c>
    </row>
    <row r="57" spans="1:11" x14ac:dyDescent="0.25">
      <c r="A57" s="26"/>
      <c r="B57" s="44" t="s">
        <v>14</v>
      </c>
      <c r="C57" s="64"/>
      <c r="D57" s="64"/>
      <c r="E57" s="66"/>
      <c r="F57" s="66"/>
      <c r="G57" s="66"/>
      <c r="H57" s="66"/>
      <c r="I57" s="23" t="str">
        <f>IF(H57="","",VLOOKUP(H57,'BPU Alimentaires'!$C$21:$D$24,2,FALSE))</f>
        <v/>
      </c>
      <c r="J57" s="95">
        <v>0.1</v>
      </c>
      <c r="K57" s="23" t="str">
        <f t="shared" si="1"/>
        <v/>
      </c>
    </row>
    <row r="619" spans="8:8" x14ac:dyDescent="0.25">
      <c r="H619" s="1">
        <v>1</v>
      </c>
    </row>
    <row r="620" spans="8:8" x14ac:dyDescent="0.25">
      <c r="H620" s="1">
        <v>2</v>
      </c>
    </row>
    <row r="621" spans="8:8" x14ac:dyDescent="0.25">
      <c r="H621" s="1">
        <v>3</v>
      </c>
    </row>
    <row r="622" spans="8:8" x14ac:dyDescent="0.25">
      <c r="H622" s="1">
        <v>4</v>
      </c>
    </row>
  </sheetData>
  <mergeCells count="7">
    <mergeCell ref="B2:K2"/>
    <mergeCell ref="B8:B9"/>
    <mergeCell ref="C8:C9"/>
    <mergeCell ref="D8:D9"/>
    <mergeCell ref="E8:G8"/>
    <mergeCell ref="H8:K8"/>
    <mergeCell ref="B4:K4"/>
  </mergeCells>
  <dataValidations count="1">
    <dataValidation type="list" allowBlank="1" showInputMessage="1" showErrorMessage="1" sqref="H10:H57" xr:uid="{9C079710-C455-4753-AE6A-A80018FE5FD9}">
      <formula1>$H$619:$H$622</formula1>
    </dataValidation>
  </dataValidations>
  <pageMargins left="0.7" right="0.7" top="0.75" bottom="0.75" header="0.3" footer="0.3"/>
  <pageSetup paperSize="9" scale="48" orientation="portrait" r:id="rId1"/>
  <rowBreaks count="1" manualBreakCount="1">
    <brk id="58" max="11"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B2C61-D040-45F1-A719-DF9E4D85F732}">
  <sheetPr>
    <tabColor theme="4"/>
    <pageSetUpPr fitToPage="1"/>
  </sheetPr>
  <dimension ref="B3:F77"/>
  <sheetViews>
    <sheetView showGridLines="0" zoomScale="85" zoomScaleNormal="85" workbookViewId="0">
      <selection activeCell="G11" sqref="G11"/>
    </sheetView>
  </sheetViews>
  <sheetFormatPr baseColWidth="10" defaultColWidth="11.453125" defaultRowHeight="12.5" x14ac:dyDescent="0.25"/>
  <cols>
    <col min="1" max="1" width="2.26953125" customWidth="1"/>
    <col min="2" max="2" width="71.54296875" customWidth="1"/>
    <col min="5" max="5" width="17.1796875" customWidth="1"/>
    <col min="6" max="6" width="24.54296875" customWidth="1"/>
  </cols>
  <sheetData>
    <row r="3" spans="2:6" ht="68.150000000000006" customHeight="1" x14ac:dyDescent="0.25"/>
    <row r="4" spans="2:6" ht="20" x14ac:dyDescent="0.25">
      <c r="B4" s="210" t="s">
        <v>232</v>
      </c>
      <c r="C4" s="210"/>
      <c r="D4" s="210"/>
      <c r="E4" s="210"/>
      <c r="F4" s="210"/>
    </row>
    <row r="5" spans="2:6" ht="14" x14ac:dyDescent="0.3">
      <c r="B5" s="3"/>
      <c r="C5" s="4"/>
      <c r="D5" s="4"/>
      <c r="E5" s="3"/>
      <c r="F5" s="39"/>
    </row>
    <row r="6" spans="2:6" ht="76" customHeight="1" x14ac:dyDescent="0.25">
      <c r="B6" s="216" t="s">
        <v>233</v>
      </c>
      <c r="C6" s="216"/>
      <c r="D6" s="216"/>
      <c r="E6" s="216"/>
      <c r="F6" s="216"/>
    </row>
    <row r="7" spans="2:6" x14ac:dyDescent="0.25">
      <c r="B7" s="1"/>
      <c r="C7" s="1"/>
      <c r="D7" s="1"/>
      <c r="E7" s="1"/>
      <c r="F7" s="11"/>
    </row>
    <row r="8" spans="2:6" ht="14" x14ac:dyDescent="0.25">
      <c r="B8" s="125" t="s">
        <v>234</v>
      </c>
      <c r="C8" s="126" t="s">
        <v>235</v>
      </c>
      <c r="D8" s="126" t="s">
        <v>236</v>
      </c>
      <c r="E8" s="126" t="s">
        <v>237</v>
      </c>
      <c r="F8" s="126" t="s">
        <v>238</v>
      </c>
    </row>
    <row r="9" spans="2:6" ht="14" x14ac:dyDescent="0.3">
      <c r="B9" s="148" t="s">
        <v>239</v>
      </c>
      <c r="C9" s="122"/>
      <c r="D9" s="123"/>
      <c r="E9" s="38" t="str">
        <f t="shared" ref="E9:E39" si="0">IF(OR(C9="",C9&lt;=0),"saisie incorrecte",IF(OR(D9="",D9&lt;=0),"TVA manquante",ROUND(C9*(1+D9),2)))</f>
        <v>saisie incorrecte</v>
      </c>
      <c r="F9" s="122"/>
    </row>
    <row r="10" spans="2:6" ht="14" x14ac:dyDescent="0.3">
      <c r="B10" s="148" t="s">
        <v>240</v>
      </c>
      <c r="C10" s="122"/>
      <c r="D10" s="123"/>
      <c r="E10" s="38" t="str">
        <f t="shared" si="0"/>
        <v>saisie incorrecte</v>
      </c>
      <c r="F10" s="122"/>
    </row>
    <row r="11" spans="2:6" ht="14" x14ac:dyDescent="0.3">
      <c r="B11" s="148" t="s">
        <v>241</v>
      </c>
      <c r="C11" s="122"/>
      <c r="D11" s="123"/>
      <c r="E11" s="38" t="str">
        <f t="shared" si="0"/>
        <v>saisie incorrecte</v>
      </c>
      <c r="F11" s="122"/>
    </row>
    <row r="12" spans="2:6" ht="14" x14ac:dyDescent="0.3">
      <c r="B12" s="148" t="s">
        <v>242</v>
      </c>
      <c r="C12" s="122"/>
      <c r="D12" s="123"/>
      <c r="E12" s="38" t="str">
        <f t="shared" si="0"/>
        <v>saisie incorrecte</v>
      </c>
      <c r="F12" s="122"/>
    </row>
    <row r="13" spans="2:6" ht="14" x14ac:dyDescent="0.3">
      <c r="B13" s="148" t="s">
        <v>243</v>
      </c>
      <c r="C13" s="122"/>
      <c r="D13" s="123"/>
      <c r="E13" s="38" t="str">
        <f t="shared" si="0"/>
        <v>saisie incorrecte</v>
      </c>
      <c r="F13" s="122"/>
    </row>
    <row r="14" spans="2:6" ht="14" x14ac:dyDescent="0.3">
      <c r="B14" s="148" t="s">
        <v>244</v>
      </c>
      <c r="C14" s="122"/>
      <c r="D14" s="123"/>
      <c r="E14" s="38" t="str">
        <f t="shared" si="0"/>
        <v>saisie incorrecte</v>
      </c>
      <c r="F14" s="122"/>
    </row>
    <row r="15" spans="2:6" ht="14" x14ac:dyDescent="0.3">
      <c r="B15" s="148" t="s">
        <v>245</v>
      </c>
      <c r="C15" s="122"/>
      <c r="D15" s="123"/>
      <c r="E15" s="38" t="str">
        <f t="shared" si="0"/>
        <v>saisie incorrecte</v>
      </c>
      <c r="F15" s="122"/>
    </row>
    <row r="16" spans="2:6" ht="14" x14ac:dyDescent="0.3">
      <c r="B16" s="148" t="s">
        <v>246</v>
      </c>
      <c r="C16" s="122"/>
      <c r="D16" s="123"/>
      <c r="E16" s="38" t="str">
        <f t="shared" si="0"/>
        <v>saisie incorrecte</v>
      </c>
      <c r="F16" s="122"/>
    </row>
    <row r="17" spans="2:6" ht="14" x14ac:dyDescent="0.3">
      <c r="B17" s="148" t="s">
        <v>247</v>
      </c>
      <c r="C17" s="122"/>
      <c r="D17" s="123"/>
      <c r="E17" s="38" t="str">
        <f t="shared" si="0"/>
        <v>saisie incorrecte</v>
      </c>
      <c r="F17" s="122"/>
    </row>
    <row r="18" spans="2:6" ht="14" x14ac:dyDescent="0.3">
      <c r="B18" s="148" t="s">
        <v>248</v>
      </c>
      <c r="C18" s="122"/>
      <c r="D18" s="123"/>
      <c r="E18" s="38" t="str">
        <f t="shared" si="0"/>
        <v>saisie incorrecte</v>
      </c>
      <c r="F18" s="122"/>
    </row>
    <row r="19" spans="2:6" ht="14" x14ac:dyDescent="0.3">
      <c r="B19" s="148" t="s">
        <v>249</v>
      </c>
      <c r="C19" s="122"/>
      <c r="D19" s="123"/>
      <c r="E19" s="38" t="str">
        <f t="shared" si="0"/>
        <v>saisie incorrecte</v>
      </c>
      <c r="F19" s="122"/>
    </row>
    <row r="20" spans="2:6" ht="14" x14ac:dyDescent="0.3">
      <c r="B20" s="148" t="s">
        <v>250</v>
      </c>
      <c r="C20" s="122"/>
      <c r="D20" s="123"/>
      <c r="E20" s="38" t="str">
        <f t="shared" si="0"/>
        <v>saisie incorrecte</v>
      </c>
      <c r="F20" s="122"/>
    </row>
    <row r="21" spans="2:6" ht="14" x14ac:dyDescent="0.3">
      <c r="B21" s="148" t="s">
        <v>251</v>
      </c>
      <c r="C21" s="122"/>
      <c r="D21" s="123"/>
      <c r="E21" s="38" t="str">
        <f t="shared" si="0"/>
        <v>saisie incorrecte</v>
      </c>
      <c r="F21" s="122"/>
    </row>
    <row r="22" spans="2:6" ht="14" x14ac:dyDescent="0.3">
      <c r="B22" s="148" t="s">
        <v>252</v>
      </c>
      <c r="C22" s="122"/>
      <c r="D22" s="123"/>
      <c r="E22" s="38" t="str">
        <f t="shared" si="0"/>
        <v>saisie incorrecte</v>
      </c>
      <c r="F22" s="122"/>
    </row>
    <row r="23" spans="2:6" ht="14" x14ac:dyDescent="0.3">
      <c r="B23" s="148" t="s">
        <v>253</v>
      </c>
      <c r="C23" s="122"/>
      <c r="D23" s="123"/>
      <c r="E23" s="38" t="str">
        <f t="shared" si="0"/>
        <v>saisie incorrecte</v>
      </c>
      <c r="F23" s="122"/>
    </row>
    <row r="24" spans="2:6" ht="14" x14ac:dyDescent="0.3">
      <c r="B24" s="148" t="s">
        <v>254</v>
      </c>
      <c r="C24" s="122"/>
      <c r="D24" s="123"/>
      <c r="E24" s="38" t="str">
        <f t="shared" si="0"/>
        <v>saisie incorrecte</v>
      </c>
      <c r="F24" s="122"/>
    </row>
    <row r="25" spans="2:6" ht="14" x14ac:dyDescent="0.3">
      <c r="B25" s="148" t="s">
        <v>255</v>
      </c>
      <c r="C25" s="122"/>
      <c r="D25" s="123"/>
      <c r="E25" s="38" t="str">
        <f t="shared" si="0"/>
        <v>saisie incorrecte</v>
      </c>
      <c r="F25" s="122"/>
    </row>
    <row r="26" spans="2:6" ht="14" x14ac:dyDescent="0.3">
      <c r="B26" s="148" t="s">
        <v>256</v>
      </c>
      <c r="C26" s="122"/>
      <c r="D26" s="123"/>
      <c r="E26" s="38" t="str">
        <f t="shared" si="0"/>
        <v>saisie incorrecte</v>
      </c>
      <c r="F26" s="122"/>
    </row>
    <row r="27" spans="2:6" ht="14" x14ac:dyDescent="0.3">
      <c r="B27" s="148" t="s">
        <v>257</v>
      </c>
      <c r="C27" s="122"/>
      <c r="D27" s="123"/>
      <c r="E27" s="38" t="str">
        <f t="shared" si="0"/>
        <v>saisie incorrecte</v>
      </c>
      <c r="F27" s="122"/>
    </row>
    <row r="28" spans="2:6" ht="14" x14ac:dyDescent="0.3">
      <c r="B28" s="148" t="s">
        <v>258</v>
      </c>
      <c r="C28" s="122"/>
      <c r="D28" s="123"/>
      <c r="E28" s="38" t="str">
        <f t="shared" si="0"/>
        <v>saisie incorrecte</v>
      </c>
      <c r="F28" s="122"/>
    </row>
    <row r="29" spans="2:6" ht="14" x14ac:dyDescent="0.3">
      <c r="B29" s="148" t="s">
        <v>259</v>
      </c>
      <c r="C29" s="122"/>
      <c r="D29" s="123"/>
      <c r="E29" s="38" t="str">
        <f t="shared" si="0"/>
        <v>saisie incorrecte</v>
      </c>
      <c r="F29" s="122"/>
    </row>
    <row r="30" spans="2:6" ht="14" x14ac:dyDescent="0.3">
      <c r="B30" s="148" t="s">
        <v>260</v>
      </c>
      <c r="C30" s="122"/>
      <c r="D30" s="123"/>
      <c r="E30" s="38" t="str">
        <f t="shared" si="0"/>
        <v>saisie incorrecte</v>
      </c>
      <c r="F30" s="122"/>
    </row>
    <row r="31" spans="2:6" ht="14" x14ac:dyDescent="0.3">
      <c r="B31" s="148" t="s">
        <v>261</v>
      </c>
      <c r="C31" s="122"/>
      <c r="D31" s="123"/>
      <c r="E31" s="38" t="str">
        <f t="shared" si="0"/>
        <v>saisie incorrecte</v>
      </c>
      <c r="F31" s="122"/>
    </row>
    <row r="32" spans="2:6" ht="14" x14ac:dyDescent="0.3">
      <c r="B32" s="148" t="s">
        <v>262</v>
      </c>
      <c r="C32" s="122"/>
      <c r="D32" s="123"/>
      <c r="E32" s="38" t="str">
        <f t="shared" si="0"/>
        <v>saisie incorrecte</v>
      </c>
      <c r="F32" s="122"/>
    </row>
    <row r="33" spans="2:6" ht="14" x14ac:dyDescent="0.3">
      <c r="B33" s="148" t="s">
        <v>263</v>
      </c>
      <c r="C33" s="122"/>
      <c r="D33" s="123"/>
      <c r="E33" s="38" t="str">
        <f t="shared" si="0"/>
        <v>saisie incorrecte</v>
      </c>
      <c r="F33" s="122"/>
    </row>
    <row r="34" spans="2:6" ht="14" x14ac:dyDescent="0.3">
      <c r="B34" s="148" t="s">
        <v>264</v>
      </c>
      <c r="C34" s="122"/>
      <c r="D34" s="123"/>
      <c r="E34" s="38" t="str">
        <f t="shared" si="0"/>
        <v>saisie incorrecte</v>
      </c>
      <c r="F34" s="122"/>
    </row>
    <row r="35" spans="2:6" ht="14" x14ac:dyDescent="0.3">
      <c r="B35" s="148" t="s">
        <v>265</v>
      </c>
      <c r="C35" s="122"/>
      <c r="D35" s="123"/>
      <c r="E35" s="38" t="str">
        <f t="shared" si="0"/>
        <v>saisie incorrecte</v>
      </c>
      <c r="F35" s="122"/>
    </row>
    <row r="36" spans="2:6" ht="14" x14ac:dyDescent="0.3">
      <c r="B36" s="148" t="s">
        <v>266</v>
      </c>
      <c r="C36" s="122"/>
      <c r="D36" s="123"/>
      <c r="E36" s="38" t="str">
        <f t="shared" si="0"/>
        <v>saisie incorrecte</v>
      </c>
      <c r="F36" s="122"/>
    </row>
    <row r="37" spans="2:6" ht="14" x14ac:dyDescent="0.3">
      <c r="B37" s="148" t="s">
        <v>267</v>
      </c>
      <c r="C37" s="122"/>
      <c r="D37" s="123"/>
      <c r="E37" s="38" t="str">
        <f t="shared" si="0"/>
        <v>saisie incorrecte</v>
      </c>
      <c r="F37" s="122"/>
    </row>
    <row r="38" spans="2:6" ht="14" x14ac:dyDescent="0.3">
      <c r="B38" s="148" t="s">
        <v>268</v>
      </c>
      <c r="C38" s="122"/>
      <c r="D38" s="123"/>
      <c r="E38" s="38" t="str">
        <f t="shared" si="0"/>
        <v>saisie incorrecte</v>
      </c>
      <c r="F38" s="122"/>
    </row>
    <row r="39" spans="2:6" ht="14" x14ac:dyDescent="0.3">
      <c r="B39" s="148" t="s">
        <v>269</v>
      </c>
      <c r="C39" s="122"/>
      <c r="D39" s="123"/>
      <c r="E39" s="38" t="str">
        <f t="shared" si="0"/>
        <v>saisie incorrecte</v>
      </c>
      <c r="F39" s="122"/>
    </row>
    <row r="40" spans="2:6" ht="14" x14ac:dyDescent="0.3">
      <c r="B40" s="148" t="s">
        <v>270</v>
      </c>
      <c r="C40" s="122"/>
      <c r="D40" s="123"/>
      <c r="E40" s="38" t="str">
        <f t="shared" ref="E40:E58" si="1">IF(OR(C40="",C40&lt;=0),"saisie incorrecte",IF(OR(D40="",D40&lt;=0),"TVA manquante",ROUND(C40*(1+D40),2)))</f>
        <v>saisie incorrecte</v>
      </c>
      <c r="F40" s="122"/>
    </row>
    <row r="41" spans="2:6" ht="14" x14ac:dyDescent="0.3">
      <c r="B41" s="148" t="s">
        <v>271</v>
      </c>
      <c r="C41" s="122"/>
      <c r="D41" s="123"/>
      <c r="E41" s="38" t="str">
        <f t="shared" si="1"/>
        <v>saisie incorrecte</v>
      </c>
      <c r="F41" s="122"/>
    </row>
    <row r="42" spans="2:6" ht="14" x14ac:dyDescent="0.3">
      <c r="B42" s="148" t="s">
        <v>272</v>
      </c>
      <c r="C42" s="122"/>
      <c r="D42" s="123"/>
      <c r="E42" s="38" t="str">
        <f t="shared" si="1"/>
        <v>saisie incorrecte</v>
      </c>
      <c r="F42" s="122"/>
    </row>
    <row r="43" spans="2:6" ht="14" x14ac:dyDescent="0.3">
      <c r="B43" s="148" t="s">
        <v>273</v>
      </c>
      <c r="C43" s="122"/>
      <c r="D43" s="123"/>
      <c r="E43" s="38" t="str">
        <f t="shared" si="1"/>
        <v>saisie incorrecte</v>
      </c>
      <c r="F43" s="122"/>
    </row>
    <row r="44" spans="2:6" ht="14" x14ac:dyDescent="0.3">
      <c r="B44" s="148" t="s">
        <v>274</v>
      </c>
      <c r="C44" s="122"/>
      <c r="D44" s="123"/>
      <c r="E44" s="38" t="str">
        <f t="shared" si="1"/>
        <v>saisie incorrecte</v>
      </c>
      <c r="F44" s="122"/>
    </row>
    <row r="45" spans="2:6" ht="14" x14ac:dyDescent="0.3">
      <c r="B45" s="124"/>
      <c r="C45" s="122"/>
      <c r="D45" s="123"/>
      <c r="E45" s="38" t="str">
        <f t="shared" si="1"/>
        <v>saisie incorrecte</v>
      </c>
      <c r="F45" s="122"/>
    </row>
    <row r="46" spans="2:6" ht="14" x14ac:dyDescent="0.3">
      <c r="B46" s="124"/>
      <c r="C46" s="122"/>
      <c r="D46" s="123"/>
      <c r="E46" s="38" t="str">
        <f t="shared" si="1"/>
        <v>saisie incorrecte</v>
      </c>
      <c r="F46" s="122"/>
    </row>
    <row r="47" spans="2:6" ht="14" x14ac:dyDescent="0.3">
      <c r="B47" s="124"/>
      <c r="C47" s="122"/>
      <c r="D47" s="123"/>
      <c r="E47" s="38" t="str">
        <f t="shared" si="1"/>
        <v>saisie incorrecte</v>
      </c>
      <c r="F47" s="122"/>
    </row>
    <row r="48" spans="2:6" ht="14" x14ac:dyDescent="0.3">
      <c r="B48" s="124"/>
      <c r="C48" s="122"/>
      <c r="D48" s="123"/>
      <c r="E48" s="38" t="str">
        <f t="shared" si="1"/>
        <v>saisie incorrecte</v>
      </c>
      <c r="F48" s="122"/>
    </row>
    <row r="49" spans="2:6" ht="14" x14ac:dyDescent="0.3">
      <c r="B49" s="124"/>
      <c r="C49" s="122"/>
      <c r="D49" s="123"/>
      <c r="E49" s="38" t="str">
        <f t="shared" si="1"/>
        <v>saisie incorrecte</v>
      </c>
      <c r="F49" s="122"/>
    </row>
    <row r="50" spans="2:6" ht="14" x14ac:dyDescent="0.3">
      <c r="B50" s="124"/>
      <c r="C50" s="122"/>
      <c r="D50" s="123"/>
      <c r="E50" s="38" t="str">
        <f t="shared" si="1"/>
        <v>saisie incorrecte</v>
      </c>
      <c r="F50" s="122"/>
    </row>
    <row r="51" spans="2:6" ht="14" x14ac:dyDescent="0.3">
      <c r="B51" s="124"/>
      <c r="C51" s="122"/>
      <c r="D51" s="123"/>
      <c r="E51" s="38" t="str">
        <f t="shared" si="1"/>
        <v>saisie incorrecte</v>
      </c>
      <c r="F51" s="122"/>
    </row>
    <row r="52" spans="2:6" ht="14" x14ac:dyDescent="0.3">
      <c r="B52" s="124"/>
      <c r="C52" s="122"/>
      <c r="D52" s="123"/>
      <c r="E52" s="38" t="str">
        <f t="shared" si="1"/>
        <v>saisie incorrecte</v>
      </c>
      <c r="F52" s="122"/>
    </row>
    <row r="53" spans="2:6" ht="14" x14ac:dyDescent="0.3">
      <c r="B53" s="124"/>
      <c r="C53" s="122"/>
      <c r="D53" s="123"/>
      <c r="E53" s="38" t="str">
        <f t="shared" si="1"/>
        <v>saisie incorrecte</v>
      </c>
      <c r="F53" s="122"/>
    </row>
    <row r="54" spans="2:6" ht="14" x14ac:dyDescent="0.3">
      <c r="B54" s="124"/>
      <c r="C54" s="122"/>
      <c r="D54" s="123"/>
      <c r="E54" s="38" t="str">
        <f t="shared" si="1"/>
        <v>saisie incorrecte</v>
      </c>
      <c r="F54" s="122"/>
    </row>
    <row r="55" spans="2:6" ht="14" x14ac:dyDescent="0.3">
      <c r="B55" s="124"/>
      <c r="C55" s="122"/>
      <c r="D55" s="123"/>
      <c r="E55" s="38" t="str">
        <f t="shared" si="1"/>
        <v>saisie incorrecte</v>
      </c>
      <c r="F55" s="122"/>
    </row>
    <row r="56" spans="2:6" ht="14" x14ac:dyDescent="0.3">
      <c r="B56" s="124"/>
      <c r="C56" s="122"/>
      <c r="D56" s="123"/>
      <c r="E56" s="38" t="str">
        <f t="shared" si="1"/>
        <v>saisie incorrecte</v>
      </c>
      <c r="F56" s="122"/>
    </row>
    <row r="57" spans="2:6" ht="14" x14ac:dyDescent="0.3">
      <c r="B57" s="124"/>
      <c r="C57" s="122"/>
      <c r="D57" s="123"/>
      <c r="E57" s="38" t="str">
        <f t="shared" si="1"/>
        <v>saisie incorrecte</v>
      </c>
      <c r="F57" s="122"/>
    </row>
    <row r="58" spans="2:6" ht="14" x14ac:dyDescent="0.3">
      <c r="B58" s="124"/>
      <c r="C58" s="122"/>
      <c r="D58" s="123"/>
      <c r="E58" s="38" t="str">
        <f t="shared" si="1"/>
        <v>saisie incorrecte</v>
      </c>
      <c r="F58" s="122"/>
    </row>
    <row r="59" spans="2:6" ht="14" x14ac:dyDescent="0.3">
      <c r="B59" s="124"/>
      <c r="C59" s="122"/>
      <c r="D59" s="123"/>
      <c r="E59" s="38" t="str">
        <f t="shared" ref="E59:E77" si="2">IF(OR(C59="",C59&lt;=0),"saisie incorrecte",IF(OR(D59="",D59&lt;=0),"TVA manquante",ROUND(C59*(1+D59),2)))</f>
        <v>saisie incorrecte</v>
      </c>
      <c r="F59" s="122"/>
    </row>
    <row r="60" spans="2:6" ht="14" x14ac:dyDescent="0.3">
      <c r="B60" s="124"/>
      <c r="C60" s="122"/>
      <c r="D60" s="123"/>
      <c r="E60" s="38" t="str">
        <f t="shared" si="2"/>
        <v>saisie incorrecte</v>
      </c>
      <c r="F60" s="122"/>
    </row>
    <row r="61" spans="2:6" ht="14" x14ac:dyDescent="0.3">
      <c r="B61" s="124"/>
      <c r="C61" s="122"/>
      <c r="D61" s="123"/>
      <c r="E61" s="38" t="str">
        <f t="shared" si="2"/>
        <v>saisie incorrecte</v>
      </c>
      <c r="F61" s="122"/>
    </row>
    <row r="62" spans="2:6" ht="14" x14ac:dyDescent="0.3">
      <c r="B62" s="124"/>
      <c r="C62" s="122"/>
      <c r="D62" s="123"/>
      <c r="E62" s="38" t="str">
        <f t="shared" si="2"/>
        <v>saisie incorrecte</v>
      </c>
      <c r="F62" s="122"/>
    </row>
    <row r="63" spans="2:6" ht="14" x14ac:dyDescent="0.3">
      <c r="B63" s="124"/>
      <c r="C63" s="122"/>
      <c r="D63" s="123"/>
      <c r="E63" s="38" t="str">
        <f t="shared" si="2"/>
        <v>saisie incorrecte</v>
      </c>
      <c r="F63" s="122"/>
    </row>
    <row r="64" spans="2:6" ht="14" x14ac:dyDescent="0.3">
      <c r="B64" s="124"/>
      <c r="C64" s="122"/>
      <c r="D64" s="123"/>
      <c r="E64" s="38" t="str">
        <f t="shared" si="2"/>
        <v>saisie incorrecte</v>
      </c>
      <c r="F64" s="122"/>
    </row>
    <row r="65" spans="2:6" ht="14" x14ac:dyDescent="0.3">
      <c r="B65" s="124"/>
      <c r="C65" s="122"/>
      <c r="D65" s="123"/>
      <c r="E65" s="38" t="str">
        <f t="shared" si="2"/>
        <v>saisie incorrecte</v>
      </c>
      <c r="F65" s="122"/>
    </row>
    <row r="66" spans="2:6" ht="14" x14ac:dyDescent="0.3">
      <c r="B66" s="124"/>
      <c r="C66" s="122"/>
      <c r="D66" s="123"/>
      <c r="E66" s="38" t="str">
        <f t="shared" si="2"/>
        <v>saisie incorrecte</v>
      </c>
      <c r="F66" s="122"/>
    </row>
    <row r="67" spans="2:6" ht="14" x14ac:dyDescent="0.3">
      <c r="B67" s="124"/>
      <c r="C67" s="122"/>
      <c r="D67" s="123"/>
      <c r="E67" s="38" t="str">
        <f t="shared" si="2"/>
        <v>saisie incorrecte</v>
      </c>
      <c r="F67" s="122"/>
    </row>
    <row r="68" spans="2:6" ht="14" x14ac:dyDescent="0.3">
      <c r="B68" s="124"/>
      <c r="C68" s="122"/>
      <c r="D68" s="123"/>
      <c r="E68" s="38" t="str">
        <f t="shared" si="2"/>
        <v>saisie incorrecte</v>
      </c>
      <c r="F68" s="122"/>
    </row>
    <row r="69" spans="2:6" ht="14" x14ac:dyDescent="0.3">
      <c r="B69" s="124"/>
      <c r="C69" s="122"/>
      <c r="D69" s="123"/>
      <c r="E69" s="38" t="str">
        <f t="shared" si="2"/>
        <v>saisie incorrecte</v>
      </c>
      <c r="F69" s="122"/>
    </row>
    <row r="70" spans="2:6" ht="14" x14ac:dyDescent="0.3">
      <c r="B70" s="124"/>
      <c r="C70" s="122"/>
      <c r="D70" s="123"/>
      <c r="E70" s="38" t="str">
        <f t="shared" si="2"/>
        <v>saisie incorrecte</v>
      </c>
      <c r="F70" s="122"/>
    </row>
    <row r="71" spans="2:6" ht="14" x14ac:dyDescent="0.3">
      <c r="B71" s="124"/>
      <c r="C71" s="122"/>
      <c r="D71" s="123"/>
      <c r="E71" s="38" t="str">
        <f t="shared" si="2"/>
        <v>saisie incorrecte</v>
      </c>
      <c r="F71" s="122"/>
    </row>
    <row r="72" spans="2:6" ht="14" x14ac:dyDescent="0.3">
      <c r="B72" s="124"/>
      <c r="C72" s="122"/>
      <c r="D72" s="123"/>
      <c r="E72" s="38" t="str">
        <f t="shared" si="2"/>
        <v>saisie incorrecte</v>
      </c>
      <c r="F72" s="122"/>
    </row>
    <row r="73" spans="2:6" ht="14" x14ac:dyDescent="0.3">
      <c r="B73" s="124"/>
      <c r="C73" s="122"/>
      <c r="D73" s="123"/>
      <c r="E73" s="38" t="str">
        <f t="shared" si="2"/>
        <v>saisie incorrecte</v>
      </c>
      <c r="F73" s="122"/>
    </row>
    <row r="74" spans="2:6" ht="14" x14ac:dyDescent="0.3">
      <c r="B74" s="124"/>
      <c r="C74" s="122"/>
      <c r="D74" s="123"/>
      <c r="E74" s="38" t="str">
        <f t="shared" si="2"/>
        <v>saisie incorrecte</v>
      </c>
      <c r="F74" s="122"/>
    </row>
    <row r="75" spans="2:6" ht="14" x14ac:dyDescent="0.3">
      <c r="B75" s="124"/>
      <c r="C75" s="122"/>
      <c r="D75" s="123"/>
      <c r="E75" s="38" t="str">
        <f t="shared" si="2"/>
        <v>saisie incorrecte</v>
      </c>
      <c r="F75" s="122"/>
    </row>
    <row r="76" spans="2:6" ht="14" x14ac:dyDescent="0.3">
      <c r="B76" s="124"/>
      <c r="C76" s="122"/>
      <c r="D76" s="123"/>
      <c r="E76" s="38" t="str">
        <f t="shared" si="2"/>
        <v>saisie incorrecte</v>
      </c>
      <c r="F76" s="122"/>
    </row>
    <row r="77" spans="2:6" ht="14" x14ac:dyDescent="0.3">
      <c r="B77" s="124"/>
      <c r="C77" s="122"/>
      <c r="D77" s="123"/>
      <c r="E77" s="38" t="str">
        <f t="shared" si="2"/>
        <v>saisie incorrecte</v>
      </c>
      <c r="F77" s="122"/>
    </row>
  </sheetData>
  <sortState xmlns:xlrd2="http://schemas.microsoft.com/office/spreadsheetml/2017/richdata2" ref="B9:F58">
    <sortCondition ref="B9:B58"/>
  </sortState>
  <mergeCells count="2">
    <mergeCell ref="B4:F4"/>
    <mergeCell ref="B6:F6"/>
  </mergeCells>
  <pageMargins left="0.7" right="0.7" top="0.75" bottom="0.75" header="0.3" footer="0.3"/>
  <pageSetup paperSize="9" scale="6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631E8-9D0B-4FE0-905E-8BA556FA3183}">
  <sheetPr>
    <tabColor theme="4"/>
    <pageSetUpPr fitToPage="1"/>
  </sheetPr>
  <dimension ref="B3:G64"/>
  <sheetViews>
    <sheetView showGridLines="0" zoomScale="70" zoomScaleNormal="70" workbookViewId="0">
      <selection activeCell="J24" sqref="J24"/>
    </sheetView>
  </sheetViews>
  <sheetFormatPr baseColWidth="10" defaultColWidth="11.453125" defaultRowHeight="12.5" x14ac:dyDescent="0.25"/>
  <cols>
    <col min="1" max="1" width="2.26953125" customWidth="1"/>
    <col min="2" max="2" width="71.54296875" customWidth="1"/>
    <col min="5" max="5" width="17.1796875" customWidth="1"/>
    <col min="6" max="7" width="24.54296875" customWidth="1"/>
  </cols>
  <sheetData>
    <row r="3" spans="2:7" ht="68.150000000000006" customHeight="1" x14ac:dyDescent="0.25"/>
    <row r="4" spans="2:7" ht="20" x14ac:dyDescent="0.25">
      <c r="B4" s="210" t="s">
        <v>275</v>
      </c>
      <c r="C4" s="210"/>
      <c r="D4" s="210"/>
      <c r="E4" s="210"/>
      <c r="F4" s="210"/>
      <c r="G4" s="54"/>
    </row>
    <row r="5" spans="2:7" ht="14" x14ac:dyDescent="0.3">
      <c r="B5" s="3"/>
      <c r="C5" s="4"/>
      <c r="D5" s="4"/>
      <c r="E5" s="3"/>
      <c r="F5" s="39"/>
      <c r="G5" s="39"/>
    </row>
    <row r="6" spans="2:7" ht="76" customHeight="1" x14ac:dyDescent="0.25">
      <c r="B6" s="216" t="s">
        <v>233</v>
      </c>
      <c r="C6" s="216"/>
      <c r="D6" s="216"/>
      <c r="E6" s="216"/>
      <c r="F6" s="216"/>
      <c r="G6" s="216"/>
    </row>
    <row r="7" spans="2:7" x14ac:dyDescent="0.25">
      <c r="B7" s="1"/>
      <c r="C7" s="1"/>
      <c r="D7" s="1"/>
      <c r="E7" s="1"/>
      <c r="F7" s="11"/>
      <c r="G7" s="11"/>
    </row>
    <row r="8" spans="2:7" ht="14" x14ac:dyDescent="0.25">
      <c r="B8" s="139"/>
      <c r="C8" s="143" t="s">
        <v>235</v>
      </c>
      <c r="D8" s="143" t="s">
        <v>236</v>
      </c>
      <c r="E8" s="143" t="s">
        <v>237</v>
      </c>
      <c r="F8" s="144" t="s">
        <v>238</v>
      </c>
      <c r="G8" s="144" t="s">
        <v>276</v>
      </c>
    </row>
    <row r="9" spans="2:7" ht="14" x14ac:dyDescent="0.25">
      <c r="B9" s="141" t="s">
        <v>277</v>
      </c>
      <c r="C9" s="217"/>
      <c r="D9" s="217"/>
      <c r="E9" s="217"/>
      <c r="F9" s="140"/>
      <c r="G9" s="140"/>
    </row>
    <row r="10" spans="2:7" ht="14" x14ac:dyDescent="0.3">
      <c r="B10" s="145" t="s">
        <v>278</v>
      </c>
      <c r="C10" s="122"/>
      <c r="D10" s="123"/>
      <c r="E10" s="38" t="str">
        <f>IF(OR(C10="",C10&lt;=0),"saisie incorrecte",IF(OR(D10="",D10&lt;=0),"TVA manquante",ROUND(C10*(1+D10),2)))</f>
        <v>saisie incorrecte</v>
      </c>
      <c r="F10" s="38" t="s">
        <v>279</v>
      </c>
      <c r="G10" s="123"/>
    </row>
    <row r="11" spans="2:7" ht="14" x14ac:dyDescent="0.3">
      <c r="B11" s="145" t="s">
        <v>278</v>
      </c>
      <c r="C11" s="122"/>
      <c r="D11" s="123"/>
      <c r="E11" s="38" t="str">
        <f t="shared" ref="E11" si="0">IF(OR(C11="",C11&lt;=0),"saisie incorrecte",IF(OR(D11="",D11&lt;=0),"TVA manquante",ROUND(C11*(1+D11),2)))</f>
        <v>saisie incorrecte</v>
      </c>
      <c r="F11" s="38" t="s">
        <v>279</v>
      </c>
      <c r="G11" s="123"/>
    </row>
    <row r="12" spans="2:7" ht="14" x14ac:dyDescent="0.3">
      <c r="B12" s="145" t="s">
        <v>278</v>
      </c>
      <c r="C12" s="122"/>
      <c r="D12" s="123"/>
      <c r="E12" s="38" t="str">
        <f>IF(OR(C12="",C12&lt;=0),"saisie incorrecte",IF(OR(D12="",D12&lt;=0),"TVA manquante",ROUND(C12*(1+D12),2)))</f>
        <v>saisie incorrecte</v>
      </c>
      <c r="F12" s="38" t="s">
        <v>279</v>
      </c>
      <c r="G12" s="123"/>
    </row>
    <row r="13" spans="2:7" ht="14" x14ac:dyDescent="0.3">
      <c r="B13" s="145" t="s">
        <v>278</v>
      </c>
      <c r="C13" s="122"/>
      <c r="D13" s="123"/>
      <c r="E13" s="38" t="str">
        <f t="shared" ref="E13:E15" si="1">IF(OR(C13="",C13&lt;=0),"saisie incorrecte",IF(OR(D13="",D13&lt;=0),"TVA manquante",ROUND(C13*(1+D13),2)))</f>
        <v>saisie incorrecte</v>
      </c>
      <c r="F13" s="38" t="s">
        <v>279</v>
      </c>
      <c r="G13" s="123"/>
    </row>
    <row r="14" spans="2:7" ht="14" x14ac:dyDescent="0.3">
      <c r="B14" s="145" t="s">
        <v>278</v>
      </c>
      <c r="C14" s="122"/>
      <c r="D14" s="123"/>
      <c r="E14" s="38" t="str">
        <f t="shared" si="1"/>
        <v>saisie incorrecte</v>
      </c>
      <c r="F14" s="38" t="s">
        <v>279</v>
      </c>
      <c r="G14" s="123"/>
    </row>
    <row r="15" spans="2:7" ht="14" x14ac:dyDescent="0.3">
      <c r="B15" s="145" t="s">
        <v>278</v>
      </c>
      <c r="C15" s="122"/>
      <c r="D15" s="123"/>
      <c r="E15" s="38" t="str">
        <f t="shared" si="1"/>
        <v>saisie incorrecte</v>
      </c>
      <c r="F15" s="38" t="s">
        <v>279</v>
      </c>
      <c r="G15" s="123"/>
    </row>
    <row r="16" spans="2:7" ht="14" x14ac:dyDescent="0.25">
      <c r="B16" s="141" t="s">
        <v>14</v>
      </c>
      <c r="C16" s="217"/>
      <c r="D16" s="217"/>
      <c r="E16" s="217"/>
      <c r="F16" s="140"/>
      <c r="G16" s="140"/>
    </row>
    <row r="17" spans="2:7" ht="14" x14ac:dyDescent="0.3">
      <c r="B17" s="145" t="s">
        <v>278</v>
      </c>
      <c r="C17" s="122"/>
      <c r="D17" s="123"/>
      <c r="E17" s="38" t="str">
        <f t="shared" ref="E17:E32" si="2">IF(OR(C17="",C17&lt;=0),"saisie incorrecte",IF(OR(D17="",D17&lt;=0),"TVA manquante",ROUND(C17*(1+D17),2)))</f>
        <v>saisie incorrecte</v>
      </c>
      <c r="F17" s="38" t="s">
        <v>280</v>
      </c>
      <c r="G17" s="123"/>
    </row>
    <row r="18" spans="2:7" ht="14" x14ac:dyDescent="0.3">
      <c r="B18" s="145" t="s">
        <v>278</v>
      </c>
      <c r="C18" s="122"/>
      <c r="D18" s="123"/>
      <c r="E18" s="38" t="str">
        <f t="shared" si="2"/>
        <v>saisie incorrecte</v>
      </c>
      <c r="F18" s="38" t="s">
        <v>280</v>
      </c>
      <c r="G18" s="123"/>
    </row>
    <row r="19" spans="2:7" ht="14" x14ac:dyDescent="0.3">
      <c r="B19" s="145" t="s">
        <v>278</v>
      </c>
      <c r="C19" s="122"/>
      <c r="D19" s="123"/>
      <c r="E19" s="38" t="str">
        <f t="shared" si="2"/>
        <v>saisie incorrecte</v>
      </c>
      <c r="F19" s="38" t="s">
        <v>280</v>
      </c>
      <c r="G19" s="123"/>
    </row>
    <row r="20" spans="2:7" ht="14" x14ac:dyDescent="0.3">
      <c r="B20" s="145" t="s">
        <v>278</v>
      </c>
      <c r="C20" s="122"/>
      <c r="D20" s="123"/>
      <c r="E20" s="38" t="str">
        <f t="shared" si="2"/>
        <v>saisie incorrecte</v>
      </c>
      <c r="F20" s="38" t="s">
        <v>280</v>
      </c>
      <c r="G20" s="123"/>
    </row>
    <row r="21" spans="2:7" ht="14" x14ac:dyDescent="0.3">
      <c r="B21" s="145" t="s">
        <v>278</v>
      </c>
      <c r="C21" s="122"/>
      <c r="D21" s="123"/>
      <c r="E21" s="38" t="str">
        <f t="shared" si="2"/>
        <v>saisie incorrecte</v>
      </c>
      <c r="F21" s="38" t="s">
        <v>280</v>
      </c>
      <c r="G21" s="123"/>
    </row>
    <row r="22" spans="2:7" ht="14" x14ac:dyDescent="0.3">
      <c r="B22" s="145" t="s">
        <v>278</v>
      </c>
      <c r="C22" s="122"/>
      <c r="D22" s="123"/>
      <c r="E22" s="38" t="str">
        <f t="shared" si="2"/>
        <v>saisie incorrecte</v>
      </c>
      <c r="F22" s="38" t="s">
        <v>280</v>
      </c>
      <c r="G22" s="123"/>
    </row>
    <row r="23" spans="2:7" ht="14" x14ac:dyDescent="0.3">
      <c r="B23" s="145" t="s">
        <v>278</v>
      </c>
      <c r="C23" s="122"/>
      <c r="D23" s="123"/>
      <c r="E23" s="38" t="str">
        <f t="shared" si="2"/>
        <v>saisie incorrecte</v>
      </c>
      <c r="F23" s="38" t="s">
        <v>280</v>
      </c>
      <c r="G23" s="123"/>
    </row>
    <row r="24" spans="2:7" ht="14" x14ac:dyDescent="0.3">
      <c r="B24" s="145" t="s">
        <v>278</v>
      </c>
      <c r="C24" s="122"/>
      <c r="D24" s="123"/>
      <c r="E24" s="38" t="str">
        <f t="shared" si="2"/>
        <v>saisie incorrecte</v>
      </c>
      <c r="F24" s="38" t="s">
        <v>280</v>
      </c>
      <c r="G24" s="123"/>
    </row>
    <row r="25" spans="2:7" ht="14" x14ac:dyDescent="0.3">
      <c r="B25" s="145" t="s">
        <v>278</v>
      </c>
      <c r="C25" s="122"/>
      <c r="D25" s="123"/>
      <c r="E25" s="38" t="str">
        <f t="shared" si="2"/>
        <v>saisie incorrecte</v>
      </c>
      <c r="F25" s="38" t="s">
        <v>280</v>
      </c>
      <c r="G25" s="123"/>
    </row>
    <row r="26" spans="2:7" ht="14" x14ac:dyDescent="0.3">
      <c r="B26" s="145" t="s">
        <v>278</v>
      </c>
      <c r="C26" s="122"/>
      <c r="D26" s="123"/>
      <c r="E26" s="38" t="str">
        <f t="shared" si="2"/>
        <v>saisie incorrecte</v>
      </c>
      <c r="F26" s="38" t="s">
        <v>280</v>
      </c>
      <c r="G26" s="123"/>
    </row>
    <row r="27" spans="2:7" ht="14" x14ac:dyDescent="0.3">
      <c r="B27" s="145" t="s">
        <v>278</v>
      </c>
      <c r="C27" s="122"/>
      <c r="D27" s="123"/>
      <c r="E27" s="38" t="str">
        <f t="shared" si="2"/>
        <v>saisie incorrecte</v>
      </c>
      <c r="F27" s="38" t="s">
        <v>280</v>
      </c>
      <c r="G27" s="123"/>
    </row>
    <row r="28" spans="2:7" ht="14" x14ac:dyDescent="0.3">
      <c r="B28" s="145" t="s">
        <v>278</v>
      </c>
      <c r="C28" s="122"/>
      <c r="D28" s="123"/>
      <c r="E28" s="38" t="str">
        <f t="shared" si="2"/>
        <v>saisie incorrecte</v>
      </c>
      <c r="F28" s="38" t="s">
        <v>280</v>
      </c>
      <c r="G28" s="123"/>
    </row>
    <row r="29" spans="2:7" ht="14" x14ac:dyDescent="0.3">
      <c r="B29" s="145" t="s">
        <v>278</v>
      </c>
      <c r="C29" s="122"/>
      <c r="D29" s="123"/>
      <c r="E29" s="38" t="str">
        <f t="shared" si="2"/>
        <v>saisie incorrecte</v>
      </c>
      <c r="F29" s="38" t="s">
        <v>280</v>
      </c>
      <c r="G29" s="123"/>
    </row>
    <row r="30" spans="2:7" ht="14" x14ac:dyDescent="0.3">
      <c r="B30" s="145" t="s">
        <v>278</v>
      </c>
      <c r="C30" s="122"/>
      <c r="D30" s="123"/>
      <c r="E30" s="38" t="str">
        <f t="shared" si="2"/>
        <v>saisie incorrecte</v>
      </c>
      <c r="F30" s="38" t="s">
        <v>280</v>
      </c>
      <c r="G30" s="123"/>
    </row>
    <row r="31" spans="2:7" ht="14" x14ac:dyDescent="0.3">
      <c r="B31" s="145" t="s">
        <v>278</v>
      </c>
      <c r="C31" s="122"/>
      <c r="D31" s="123"/>
      <c r="E31" s="38" t="str">
        <f t="shared" si="2"/>
        <v>saisie incorrecte</v>
      </c>
      <c r="F31" s="38" t="s">
        <v>280</v>
      </c>
      <c r="G31" s="123"/>
    </row>
    <row r="32" spans="2:7" ht="14" x14ac:dyDescent="0.3">
      <c r="B32" s="145" t="s">
        <v>278</v>
      </c>
      <c r="C32" s="122"/>
      <c r="D32" s="123"/>
      <c r="E32" s="38" t="str">
        <f t="shared" si="2"/>
        <v>saisie incorrecte</v>
      </c>
      <c r="F32" s="38" t="s">
        <v>280</v>
      </c>
      <c r="G32" s="123"/>
    </row>
    <row r="33" spans="2:7" ht="14" x14ac:dyDescent="0.25">
      <c r="B33" s="141" t="s">
        <v>281</v>
      </c>
      <c r="C33" s="217"/>
      <c r="D33" s="217"/>
      <c r="E33" s="217"/>
      <c r="F33" s="140"/>
      <c r="G33" s="140"/>
    </row>
    <row r="34" spans="2:7" ht="14" x14ac:dyDescent="0.3">
      <c r="B34" s="146" t="s">
        <v>282</v>
      </c>
      <c r="C34" s="122"/>
      <c r="D34" s="123"/>
      <c r="E34" s="38" t="str">
        <f t="shared" ref="E34:E36" si="3">IF(OR(C34="",C34&lt;=0),"saisie incorrecte",IF(OR(D34="",D34&lt;=0),"TVA manquante",ROUND(C34*(1+D34),2)))</f>
        <v>saisie incorrecte</v>
      </c>
      <c r="F34" s="38" t="s">
        <v>279</v>
      </c>
      <c r="G34" s="123"/>
    </row>
    <row r="35" spans="2:7" ht="14" x14ac:dyDescent="0.3">
      <c r="B35" s="146" t="s">
        <v>282</v>
      </c>
      <c r="C35" s="122"/>
      <c r="D35" s="123"/>
      <c r="E35" s="38" t="str">
        <f t="shared" si="3"/>
        <v>saisie incorrecte</v>
      </c>
      <c r="F35" s="38" t="s">
        <v>279</v>
      </c>
      <c r="G35" s="123"/>
    </row>
    <row r="36" spans="2:7" ht="14" x14ac:dyDescent="0.3">
      <c r="B36" s="146" t="s">
        <v>282</v>
      </c>
      <c r="C36" s="122"/>
      <c r="D36" s="123"/>
      <c r="E36" s="38" t="str">
        <f t="shared" si="3"/>
        <v>saisie incorrecte</v>
      </c>
      <c r="F36" s="38" t="s">
        <v>279</v>
      </c>
      <c r="G36" s="123"/>
    </row>
    <row r="37" spans="2:7" ht="14" x14ac:dyDescent="0.25">
      <c r="B37" s="141" t="s">
        <v>283</v>
      </c>
      <c r="C37" s="217"/>
      <c r="D37" s="217"/>
      <c r="E37" s="217"/>
      <c r="F37" s="140"/>
      <c r="G37" s="140"/>
    </row>
    <row r="38" spans="2:7" ht="14" x14ac:dyDescent="0.3">
      <c r="B38" s="146" t="s">
        <v>282</v>
      </c>
      <c r="C38" s="122"/>
      <c r="D38" s="123"/>
      <c r="E38" s="38" t="str">
        <f t="shared" ref="E38:E43" si="4">IF(OR(C38="",C38&lt;=0),"saisie incorrecte",IF(OR(D38="",D38&lt;=0),"TVA manquante",ROUND(C38*(1+D38),2)))</f>
        <v>saisie incorrecte</v>
      </c>
      <c r="F38" s="38" t="s">
        <v>279</v>
      </c>
      <c r="G38" s="123"/>
    </row>
    <row r="39" spans="2:7" ht="14" x14ac:dyDescent="0.3">
      <c r="B39" s="146" t="s">
        <v>282</v>
      </c>
      <c r="C39" s="122"/>
      <c r="D39" s="123"/>
      <c r="E39" s="38" t="str">
        <f t="shared" si="4"/>
        <v>saisie incorrecte</v>
      </c>
      <c r="F39" s="38" t="s">
        <v>279</v>
      </c>
      <c r="G39" s="123"/>
    </row>
    <row r="40" spans="2:7" ht="14" x14ac:dyDescent="0.3">
      <c r="B40" s="146" t="s">
        <v>282</v>
      </c>
      <c r="C40" s="122"/>
      <c r="D40" s="123"/>
      <c r="E40" s="38" t="str">
        <f t="shared" si="4"/>
        <v>saisie incorrecte</v>
      </c>
      <c r="F40" s="38" t="s">
        <v>279</v>
      </c>
      <c r="G40" s="123"/>
    </row>
    <row r="41" spans="2:7" ht="14" x14ac:dyDescent="0.3">
      <c r="B41" s="146" t="s">
        <v>282</v>
      </c>
      <c r="C41" s="122"/>
      <c r="D41" s="123"/>
      <c r="E41" s="38" t="str">
        <f t="shared" si="4"/>
        <v>saisie incorrecte</v>
      </c>
      <c r="F41" s="38" t="s">
        <v>279</v>
      </c>
      <c r="G41" s="123"/>
    </row>
    <row r="42" spans="2:7" ht="14" x14ac:dyDescent="0.3">
      <c r="B42" s="146" t="s">
        <v>282</v>
      </c>
      <c r="C42" s="122"/>
      <c r="D42" s="123"/>
      <c r="E42" s="38" t="str">
        <f t="shared" si="4"/>
        <v>saisie incorrecte</v>
      </c>
      <c r="F42" s="38" t="s">
        <v>279</v>
      </c>
      <c r="G42" s="123"/>
    </row>
    <row r="43" spans="2:7" ht="14" x14ac:dyDescent="0.3">
      <c r="B43" s="146" t="s">
        <v>282</v>
      </c>
      <c r="C43" s="122"/>
      <c r="D43" s="123"/>
      <c r="E43" s="38" t="str">
        <f t="shared" si="4"/>
        <v>saisie incorrecte</v>
      </c>
      <c r="F43" s="38" t="s">
        <v>279</v>
      </c>
      <c r="G43" s="123"/>
    </row>
    <row r="44" spans="2:7" ht="14" x14ac:dyDescent="0.25">
      <c r="B44" s="141" t="s">
        <v>284</v>
      </c>
      <c r="C44" s="217"/>
      <c r="D44" s="217"/>
      <c r="E44" s="217"/>
      <c r="F44" s="140"/>
      <c r="G44" s="140"/>
    </row>
    <row r="45" spans="2:7" ht="14" x14ac:dyDescent="0.3">
      <c r="B45" s="146" t="s">
        <v>282</v>
      </c>
      <c r="C45" s="122"/>
      <c r="D45" s="123"/>
      <c r="E45" s="38" t="str">
        <f t="shared" ref="E45:E50" si="5">IF(OR(C45="",C45&lt;=0),"saisie incorrecte",IF(OR(D45="",D45&lt;=0),"TVA manquante",ROUND(C45*(1+D45),2)))</f>
        <v>saisie incorrecte</v>
      </c>
      <c r="F45" s="38" t="s">
        <v>279</v>
      </c>
      <c r="G45" s="123"/>
    </row>
    <row r="46" spans="2:7" ht="14" x14ac:dyDescent="0.3">
      <c r="B46" s="146" t="s">
        <v>282</v>
      </c>
      <c r="C46" s="122"/>
      <c r="D46" s="123"/>
      <c r="E46" s="38" t="str">
        <f t="shared" si="5"/>
        <v>saisie incorrecte</v>
      </c>
      <c r="F46" s="38" t="s">
        <v>279</v>
      </c>
      <c r="G46" s="123"/>
    </row>
    <row r="47" spans="2:7" ht="14" x14ac:dyDescent="0.3">
      <c r="B47" s="146" t="s">
        <v>282</v>
      </c>
      <c r="C47" s="122"/>
      <c r="D47" s="123"/>
      <c r="E47" s="38" t="str">
        <f t="shared" si="5"/>
        <v>saisie incorrecte</v>
      </c>
      <c r="F47" s="38" t="s">
        <v>279</v>
      </c>
      <c r="G47" s="123"/>
    </row>
    <row r="48" spans="2:7" ht="14" x14ac:dyDescent="0.3">
      <c r="B48" s="146" t="s">
        <v>282</v>
      </c>
      <c r="C48" s="122"/>
      <c r="D48" s="123"/>
      <c r="E48" s="38" t="str">
        <f t="shared" si="5"/>
        <v>saisie incorrecte</v>
      </c>
      <c r="F48" s="38" t="s">
        <v>279</v>
      </c>
      <c r="G48" s="123"/>
    </row>
    <row r="49" spans="2:7" ht="14" x14ac:dyDescent="0.3">
      <c r="B49" s="146" t="s">
        <v>282</v>
      </c>
      <c r="C49" s="122"/>
      <c r="D49" s="123"/>
      <c r="E49" s="38" t="str">
        <f t="shared" si="5"/>
        <v>saisie incorrecte</v>
      </c>
      <c r="F49" s="38" t="s">
        <v>279</v>
      </c>
      <c r="G49" s="123"/>
    </row>
    <row r="50" spans="2:7" ht="14" x14ac:dyDescent="0.3">
      <c r="B50" s="146" t="s">
        <v>282</v>
      </c>
      <c r="C50" s="122"/>
      <c r="D50" s="123"/>
      <c r="E50" s="38" t="str">
        <f t="shared" si="5"/>
        <v>saisie incorrecte</v>
      </c>
      <c r="F50" s="38" t="s">
        <v>279</v>
      </c>
      <c r="G50" s="123"/>
    </row>
    <row r="51" spans="2:7" ht="14" x14ac:dyDescent="0.25">
      <c r="B51" s="141" t="s">
        <v>285</v>
      </c>
      <c r="C51" s="217"/>
      <c r="D51" s="217"/>
      <c r="E51" s="217"/>
      <c r="F51" s="140"/>
      <c r="G51" s="140"/>
    </row>
    <row r="52" spans="2:7" ht="14" x14ac:dyDescent="0.3">
      <c r="B52" s="146" t="s">
        <v>282</v>
      </c>
      <c r="C52" s="122"/>
      <c r="D52" s="123"/>
      <c r="E52" s="38" t="str">
        <f t="shared" ref="E52:E59" si="6">IF(OR(C52="",C52&lt;=0),"saisie incorrecte",IF(OR(D52="",D52&lt;=0),"TVA manquante",ROUND(C52*(1+D52),2)))</f>
        <v>saisie incorrecte</v>
      </c>
      <c r="F52" s="38" t="s">
        <v>279</v>
      </c>
      <c r="G52" s="123"/>
    </row>
    <row r="53" spans="2:7" ht="14" x14ac:dyDescent="0.3">
      <c r="B53" s="146" t="s">
        <v>282</v>
      </c>
      <c r="C53" s="122"/>
      <c r="D53" s="123"/>
      <c r="E53" s="38" t="str">
        <f t="shared" si="6"/>
        <v>saisie incorrecte</v>
      </c>
      <c r="F53" s="38" t="s">
        <v>279</v>
      </c>
      <c r="G53" s="123"/>
    </row>
    <row r="54" spans="2:7" ht="14" x14ac:dyDescent="0.3">
      <c r="B54" s="146" t="s">
        <v>282</v>
      </c>
      <c r="C54" s="122"/>
      <c r="D54" s="123"/>
      <c r="E54" s="38" t="str">
        <f t="shared" si="6"/>
        <v>saisie incorrecte</v>
      </c>
      <c r="F54" s="38" t="s">
        <v>279</v>
      </c>
      <c r="G54" s="123"/>
    </row>
    <row r="55" spans="2:7" ht="14" x14ac:dyDescent="0.3">
      <c r="B55" s="146" t="s">
        <v>282</v>
      </c>
      <c r="C55" s="122"/>
      <c r="D55" s="123"/>
      <c r="E55" s="38" t="str">
        <f t="shared" si="6"/>
        <v>saisie incorrecte</v>
      </c>
      <c r="F55" s="38" t="s">
        <v>279</v>
      </c>
      <c r="G55" s="123"/>
    </row>
    <row r="56" spans="2:7" ht="14" x14ac:dyDescent="0.3">
      <c r="B56" s="146" t="s">
        <v>282</v>
      </c>
      <c r="C56" s="122"/>
      <c r="D56" s="123"/>
      <c r="E56" s="38" t="str">
        <f t="shared" si="6"/>
        <v>saisie incorrecte</v>
      </c>
      <c r="F56" s="38" t="s">
        <v>279</v>
      </c>
      <c r="G56" s="123"/>
    </row>
    <row r="57" spans="2:7" ht="14" x14ac:dyDescent="0.3">
      <c r="B57" s="146" t="s">
        <v>282</v>
      </c>
      <c r="C57" s="122"/>
      <c r="D57" s="123"/>
      <c r="E57" s="38" t="str">
        <f t="shared" si="6"/>
        <v>saisie incorrecte</v>
      </c>
      <c r="F57" s="38" t="s">
        <v>279</v>
      </c>
      <c r="G57" s="123"/>
    </row>
    <row r="58" spans="2:7" ht="14" x14ac:dyDescent="0.3">
      <c r="B58" s="146" t="s">
        <v>282</v>
      </c>
      <c r="C58" s="122"/>
      <c r="D58" s="123"/>
      <c r="E58" s="38" t="str">
        <f t="shared" si="6"/>
        <v>saisie incorrecte</v>
      </c>
      <c r="F58" s="38" t="s">
        <v>279</v>
      </c>
      <c r="G58" s="123"/>
    </row>
    <row r="59" spans="2:7" ht="14" x14ac:dyDescent="0.3">
      <c r="B59" s="146" t="s">
        <v>282</v>
      </c>
      <c r="C59" s="122"/>
      <c r="D59" s="123"/>
      <c r="E59" s="38" t="str">
        <f t="shared" si="6"/>
        <v>saisie incorrecte</v>
      </c>
      <c r="F59" s="38" t="s">
        <v>279</v>
      </c>
      <c r="G59" s="123"/>
    </row>
    <row r="60" spans="2:7" ht="14" x14ac:dyDescent="0.25">
      <c r="B60" s="141" t="s">
        <v>286</v>
      </c>
      <c r="C60" s="140" t="s">
        <v>235</v>
      </c>
      <c r="D60" s="140" t="s">
        <v>236</v>
      </c>
      <c r="E60" s="140" t="s">
        <v>237</v>
      </c>
      <c r="F60" s="140"/>
      <c r="G60" s="140"/>
    </row>
    <row r="61" spans="2:7" ht="14" x14ac:dyDescent="0.3">
      <c r="B61" s="147" t="s">
        <v>287</v>
      </c>
      <c r="C61" s="122"/>
      <c r="D61" s="123"/>
      <c r="E61" s="38" t="str">
        <f t="shared" ref="E61:E64" si="7">IF(OR(C61="",C61&lt;=0),"saisie incorrecte",IF(OR(D61="",D61&lt;=0),"TVA manquante",ROUND(C61*(1+D61),2)))</f>
        <v>saisie incorrecte</v>
      </c>
      <c r="F61" s="142" t="s">
        <v>288</v>
      </c>
      <c r="G61" s="158"/>
    </row>
    <row r="62" spans="2:7" ht="14" x14ac:dyDescent="0.3">
      <c r="B62" s="147" t="s">
        <v>289</v>
      </c>
      <c r="C62" s="122"/>
      <c r="D62" s="123"/>
      <c r="E62" s="38" t="str">
        <f t="shared" si="7"/>
        <v>saisie incorrecte</v>
      </c>
      <c r="F62" s="142" t="s">
        <v>288</v>
      </c>
      <c r="G62" s="158"/>
    </row>
    <row r="63" spans="2:7" ht="14" x14ac:dyDescent="0.3">
      <c r="B63" s="147" t="s">
        <v>290</v>
      </c>
      <c r="C63" s="122"/>
      <c r="D63" s="123"/>
      <c r="E63" s="38" t="str">
        <f t="shared" si="7"/>
        <v>saisie incorrecte</v>
      </c>
      <c r="F63" s="142" t="s">
        <v>291</v>
      </c>
      <c r="G63" s="158"/>
    </row>
    <row r="64" spans="2:7" ht="14" x14ac:dyDescent="0.3">
      <c r="B64" s="147" t="s">
        <v>292</v>
      </c>
      <c r="C64" s="122"/>
      <c r="D64" s="123"/>
      <c r="E64" s="38" t="str">
        <f t="shared" si="7"/>
        <v>saisie incorrecte</v>
      </c>
      <c r="F64" s="142" t="s">
        <v>291</v>
      </c>
      <c r="G64" s="158"/>
    </row>
  </sheetData>
  <mergeCells count="8">
    <mergeCell ref="C44:E44"/>
    <mergeCell ref="C51:E51"/>
    <mergeCell ref="B4:F4"/>
    <mergeCell ref="C9:E9"/>
    <mergeCell ref="C16:E16"/>
    <mergeCell ref="C33:E33"/>
    <mergeCell ref="C37:E37"/>
    <mergeCell ref="B6:G6"/>
  </mergeCells>
  <pageMargins left="0.7" right="0.7" top="0.75" bottom="0.75" header="0.3" footer="0.3"/>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AFC49E62485BB4EAA51C1D96259E641" ma:contentTypeVersion="10" ma:contentTypeDescription="Crée un document." ma:contentTypeScope="" ma:versionID="5425cc3312f6b4d983b540ec1b59b164">
  <xsd:schema xmlns:xsd="http://www.w3.org/2001/XMLSchema" xmlns:xs="http://www.w3.org/2001/XMLSchema" xmlns:p="http://schemas.microsoft.com/office/2006/metadata/properties" xmlns:ns2="37b4dbd4-386d-403b-80e2-d9b83db6f816" xmlns:ns3="10035ad8-9426-4720-8a66-d9020fa315e3" targetNamespace="http://schemas.microsoft.com/office/2006/metadata/properties" ma:root="true" ma:fieldsID="e8bfcb4963232763400d3a2d06a9f81a" ns2:_="" ns3:_="">
    <xsd:import namespace="37b4dbd4-386d-403b-80e2-d9b83db6f816"/>
    <xsd:import namespace="10035ad8-9426-4720-8a66-d9020fa315e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b4dbd4-386d-403b-80e2-d9b83db6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cd65674c-7701-4ed0-a0f4-98f6c68c006c"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35ad8-9426-4720-8a66-d9020fa315e3"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619a3db7-45a3-40dc-adc8-aae47125058f}" ma:internalName="TaxCatchAll" ma:showField="CatchAllData" ma:web="10035ad8-9426-4720-8a66-d9020fa315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b4dbd4-386d-403b-80e2-d9b83db6f816">
      <Terms xmlns="http://schemas.microsoft.com/office/infopath/2007/PartnerControls"/>
    </lcf76f155ced4ddcb4097134ff3c332f>
    <TaxCatchAll xmlns="10035ad8-9426-4720-8a66-d9020fa315e3" xsi:nil="true"/>
  </documentManagement>
</p:properties>
</file>

<file path=customXml/itemProps1.xml><?xml version="1.0" encoding="utf-8"?>
<ds:datastoreItem xmlns:ds="http://schemas.openxmlformats.org/officeDocument/2006/customXml" ds:itemID="{F30E05BB-1DF9-4853-9927-966DE6542AB4}">
  <ds:schemaRefs>
    <ds:schemaRef ds:uri="http://schemas.microsoft.com/sharepoint/v3/contenttype/forms"/>
  </ds:schemaRefs>
</ds:datastoreItem>
</file>

<file path=customXml/itemProps2.xml><?xml version="1.0" encoding="utf-8"?>
<ds:datastoreItem xmlns:ds="http://schemas.openxmlformats.org/officeDocument/2006/customXml" ds:itemID="{CD9F77B1-5709-41D5-A8B6-9380650162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b4dbd4-386d-403b-80e2-d9b83db6f816"/>
    <ds:schemaRef ds:uri="10035ad8-9426-4720-8a66-d9020fa315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BC33CA-883D-4256-9000-D3D4E651204F}">
  <ds:schemaRefs>
    <ds:schemaRef ds:uri="http://schemas.microsoft.com/office/2006/metadata/properties"/>
    <ds:schemaRef ds:uri="http://schemas.microsoft.com/office/infopath/2007/PartnerControls"/>
    <ds:schemaRef ds:uri="37b4dbd4-386d-403b-80e2-d9b83db6f816"/>
    <ds:schemaRef ds:uri="10035ad8-9426-4720-8a66-d9020fa315e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10</vt:i4>
      </vt:variant>
    </vt:vector>
  </HeadingPairs>
  <TitlesOfParts>
    <vt:vector size="25" baseType="lpstr">
      <vt:lpstr>Page de garde</vt:lpstr>
      <vt:lpstr>BPU Alimentaires</vt:lpstr>
      <vt:lpstr>Liste Hors d'Oeuvre</vt:lpstr>
      <vt:lpstr>Liste Plats Garnis</vt:lpstr>
      <vt:lpstr>Liste Laitages &amp; Desserts</vt:lpstr>
      <vt:lpstr>Liste Cafétéria</vt:lpstr>
      <vt:lpstr>Liste Boissons</vt:lpstr>
      <vt:lpstr>BPU Dotations</vt:lpstr>
      <vt:lpstr>BPU Traiteur</vt:lpstr>
      <vt:lpstr>Personnel</vt:lpstr>
      <vt:lpstr>Invest</vt:lpstr>
      <vt:lpstr>Echéancier</vt:lpstr>
      <vt:lpstr>BPU Frais Fixes</vt:lpstr>
      <vt:lpstr>Notation</vt:lpstr>
      <vt:lpstr>Surcoûts bio label</vt:lpstr>
      <vt:lpstr>'Page de garde'!bthisisthelogo</vt:lpstr>
      <vt:lpstr>'BPU Alimentaires'!Zone_d_impression</vt:lpstr>
      <vt:lpstr>'BPU Frais Fixes'!Zone_d_impression</vt:lpstr>
      <vt:lpstr>'Liste Boissons'!Zone_d_impression</vt:lpstr>
      <vt:lpstr>'Liste Cafétéria'!Zone_d_impression</vt:lpstr>
      <vt:lpstr>'Liste Hors d''Oeuvre'!Zone_d_impression</vt:lpstr>
      <vt:lpstr>'Liste Laitages &amp; Desserts'!Zone_d_impression</vt:lpstr>
      <vt:lpstr>'Liste Plats Garnis'!Zone_d_impression</vt:lpstr>
      <vt:lpstr>'Page de garde'!Zone_d_impression</vt:lpstr>
      <vt:lpstr>Personnel!Zone_d_impression</vt:lpstr>
    </vt:vector>
  </TitlesOfParts>
  <Manager/>
  <Company>Cantineo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Antoine Gali</dc:creator>
  <cp:keywords/>
  <dc:description/>
  <cp:lastModifiedBy>Jacques WINSBACK</cp:lastModifiedBy>
  <cp:revision/>
  <dcterms:created xsi:type="dcterms:W3CDTF">2012-06-04T10:27:11Z</dcterms:created>
  <dcterms:modified xsi:type="dcterms:W3CDTF">2026-01-28T15:09:41Z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0x010100BAFC49E62485BB4EAA51C1D96259E641</vt:lpwstr>
  </property>
  <property fmtid="{D5CDD505-2E9C-101B-9397-08002B2CF9AE}" pid="3" name="MediaServiceImageTags">
    <vt:lpwstr/>
  </property>
</Properties>
</file>